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66925"/>
  <mc:AlternateContent xmlns:mc="http://schemas.openxmlformats.org/markup-compatibility/2006">
    <mc:Choice Requires="x15">
      <x15ac:absPath xmlns:x15ac="http://schemas.microsoft.com/office/spreadsheetml/2010/11/ac" url="M:\Global Graphics Software\Corporate\Blog\"/>
    </mc:Choice>
  </mc:AlternateContent>
  <xr:revisionPtr revIDLastSave="0" documentId="8_{65495A8B-5ABB-45AC-BCE6-BF75CBB49BD6}" xr6:coauthVersionLast="41" xr6:coauthVersionMax="41" xr10:uidLastSave="{00000000-0000-0000-0000-000000000000}"/>
  <workbookProtection workbookAlgorithmName="SHA-512" workbookHashValue="4nXwzUw1F/eazzFR3asuCguFAGicXZt8fWLJYBHS5S6lRUgXcLaGCyg7u6NMJP5/MoOtCc9hB8z9OKoMLIyOwQ==" workbookSaltValue="RBy6xJ3OHgHMKWjc6EK/6w==" workbookSpinCount="100000" lockStructure="1"/>
  <bookViews>
    <workbookView xWindow="-120" yWindow="-120" windowWidth="29040" windowHeight="15840" activeTab="2" xr2:uid="{A79BD628-D009-4CCA-BA09-D2F12024316A}"/>
  </bookViews>
  <sheets>
    <sheet name="Intro" sheetId="1" r:id="rId1"/>
    <sheet name="Pages per minute" sheetId="6" r:id="rId2"/>
    <sheet name="Web-fed" sheetId="7" r:id="rId3"/>
    <sheet name="Sheets" sheetId="2" r:id="rId4"/>
    <sheet name="Sq metres" sheetId="4" r:id="rId5"/>
    <sheet name="Head frequency" sheetId="8" r:id="rId6"/>
    <sheet name="Config" sheetId="5" r:id="rId7"/>
    <sheet name="Utility" sheetId="3" state="hidden" r:id="rId8"/>
  </sheets>
  <definedNames>
    <definedName name="bitdepths">Utility!$I$3:$I$7</definedName>
    <definedName name="bitmult">Utility!$J$3:$J$7</definedName>
    <definedName name="pagesize">Utility!$G$3:$G$4</definedName>
    <definedName name="period">Utility!$E$3:$E$4</definedName>
    <definedName name="time_s">Utility!$E$4:$E$5</definedName>
    <definedName name="unit">Utility!$B$3:$B$5</definedName>
    <definedName name="unit_all">Utility!$B$3:$B$6</definedName>
    <definedName name="unit_m">Utility!$B$3:$B$5</definedName>
    <definedName name="units">Utility!$D$3:$D$4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9" i="8" l="1"/>
  <c r="J19" i="4"/>
  <c r="J20" i="2"/>
  <c r="J19" i="7"/>
  <c r="J20" i="7"/>
  <c r="J21" i="7"/>
  <c r="J17" i="6"/>
  <c r="J18" i="8" l="1"/>
  <c r="C11" i="8" s="1"/>
  <c r="H22" i="8"/>
  <c r="C3" i="3"/>
  <c r="J18" i="7"/>
  <c r="D12" i="7" s="1"/>
  <c r="D10" i="6"/>
  <c r="D11" i="6" s="1"/>
  <c r="E13" i="5"/>
  <c r="J18" i="4"/>
  <c r="E10" i="4" s="1"/>
  <c r="E11" i="4" s="1"/>
  <c r="E11" i="8" l="1"/>
  <c r="D11" i="8"/>
  <c r="D12" i="8"/>
  <c r="E12" i="8"/>
  <c r="C12" i="8"/>
  <c r="C12" i="7"/>
  <c r="C14" i="7" s="1"/>
  <c r="E12" i="7"/>
  <c r="C13" i="7"/>
  <c r="H23" i="7"/>
  <c r="H21" i="4"/>
  <c r="H19" i="6"/>
  <c r="C10" i="6"/>
  <c r="C11" i="6" s="1"/>
  <c r="E10" i="6"/>
  <c r="E11" i="6" s="1"/>
  <c r="H22" i="2"/>
  <c r="D10" i="4"/>
  <c r="D11" i="4" s="1"/>
  <c r="C10" i="4"/>
  <c r="C11" i="4" s="1"/>
  <c r="D13" i="7" l="1"/>
  <c r="D14" i="7"/>
  <c r="E13" i="7"/>
  <c r="E14" i="7"/>
  <c r="J19" i="2"/>
  <c r="J18" i="2" l="1"/>
  <c r="C13" i="2" s="1"/>
  <c r="E13" i="2" l="1"/>
  <c r="E14" i="2" s="1"/>
  <c r="D13" i="2"/>
  <c r="D14" i="2" s="1"/>
  <c r="C14" i="2"/>
  <c r="C15" i="2"/>
  <c r="E15" i="2" l="1"/>
  <c r="D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Bailey</author>
  </authors>
  <commentList>
    <comment ref="B4" authorId="0" shapeId="0" xr:uid="{BADAB32A-1962-4548-B4F7-F2C60FD6592D}">
      <text>
        <r>
          <rPr>
            <b/>
            <sz val="9"/>
            <color indexed="81"/>
            <rFont val="Tahoma"/>
            <family val="2"/>
          </rPr>
          <t>Note:
Enter a recognisable name for each column. This name will only be used to tag columns in the graph.</t>
        </r>
      </text>
    </comment>
    <comment ref="B5" authorId="0" shapeId="0" xr:uid="{710CBE85-7267-487D-8871-50A43FF1592D}">
      <text>
        <r>
          <rPr>
            <b/>
            <sz val="9"/>
            <color indexed="81"/>
            <rFont val="Tahoma"/>
            <family val="2"/>
          </rPr>
          <t>Note:
Enter the number of pages printed per minute in this cell. Set the page size to use in the menu in the lower right.</t>
        </r>
      </text>
    </comment>
    <comment ref="B6" authorId="0" shapeId="0" xr:uid="{05933431-1ACB-4E13-ADAF-70898FB09CA1}">
      <text>
        <r>
          <rPr>
            <b/>
            <sz val="9"/>
            <color indexed="81"/>
            <rFont val="Tahoma"/>
            <family val="2"/>
          </rPr>
          <t>Note:
The resolution in one of the two dimensions (it doesn't matter which way round you enter data in this and the next row).
If you're calculating RIP data rates and the rendering resolution is different from the printing resolution, use the rendering resolution here. To calculate data rates for other parts of the DFE use the relevant resolution for that processing step.</t>
        </r>
      </text>
    </comment>
    <comment ref="B7" authorId="0" shapeId="0" xr:uid="{53EBE7EF-69B2-4347-812A-46BC53363943}">
      <text>
        <r>
          <rPr>
            <b/>
            <sz val="9"/>
            <color indexed="81"/>
            <rFont val="Tahoma"/>
            <family val="2"/>
          </rPr>
          <t>Note:
The resolution in the second of the two dimensions.
See also the note for the row above.</t>
        </r>
      </text>
    </comment>
    <comment ref="B8" authorId="0" shapeId="0" xr:uid="{08AAE2C9-2BFB-4637-9608-0F5DC77F01B8}">
      <text>
        <r>
          <rPr>
            <b/>
            <sz val="9"/>
            <color indexed="81"/>
            <rFont val="Tahoma"/>
            <family val="2"/>
          </rPr>
          <t>Note:
How many different colorants (inks or toners) are being printed?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 Bailey</author>
  </authors>
  <commentList>
    <comment ref="B4" authorId="0" shapeId="0" xr:uid="{17382958-90C8-4A9C-8F05-FB0979F605B1}">
      <text>
        <r>
          <rPr>
            <b/>
            <sz val="9"/>
            <color indexed="81"/>
            <rFont val="Tahoma"/>
            <family val="2"/>
          </rPr>
          <t>Note:
Enter a recognisable name for each column. This name will only be used to tag columns in the graph.</t>
        </r>
      </text>
    </comment>
    <comment ref="B5" authorId="0" shapeId="0" xr:uid="{568600E8-D7F7-49B6-8550-4B73224D15B7}">
      <text>
        <r>
          <rPr>
            <b/>
            <sz val="9"/>
            <color indexed="81"/>
            <rFont val="Tahoma"/>
            <family val="2"/>
          </rPr>
          <t>Note:
Enter the maximum printable width of the substrate here. The unit used can be selected from the menu in the bottom right.</t>
        </r>
      </text>
    </comment>
    <comment ref="B6" authorId="0" shapeId="0" xr:uid="{8A6FC353-898B-432A-8655-8F3DF4046C0C}">
      <text>
        <r>
          <rPr>
            <b/>
            <sz val="9"/>
            <color indexed="81"/>
            <rFont val="Tahoma"/>
            <family val="2"/>
          </rPr>
          <t>Note:
The speed at which the substrate moves under the heads on the press. 
The units for both length and time period can be selected from the menus in the bottom right, e.g. to set in inches per second, or metres per minute.</t>
        </r>
      </text>
    </comment>
    <comment ref="B7" authorId="0" shapeId="0" xr:uid="{2EE3ED32-CF5D-4625-8C00-A93DE737A48A}">
      <text>
        <r>
          <rPr>
            <b/>
            <sz val="9"/>
            <color indexed="81"/>
            <rFont val="Tahoma"/>
            <family val="2"/>
          </rPr>
          <t>Note:
Does this device print on 1 or 2 sides of the substrate?</t>
        </r>
      </text>
    </comment>
    <comment ref="B8" authorId="0" shapeId="0" xr:uid="{30B3DE31-AD12-4D4F-B5DE-8F09C6D274B4}">
      <text>
        <r>
          <rPr>
            <b/>
            <sz val="9"/>
            <color indexed="81"/>
            <rFont val="Tahoma"/>
            <family val="2"/>
          </rPr>
          <t>Note:
If you're calculating RIP data rates and the rendering resolution is different from the printing resolution, use the rendering resolution here. To calculate data rates for other parts of the DFE use the relevant resolution for that processing step.</t>
        </r>
      </text>
    </comment>
    <comment ref="B10" authorId="0" shapeId="0" xr:uid="{BB59F7AE-1E51-4CDC-933F-B7035D00ED96}">
      <text>
        <r>
          <rPr>
            <b/>
            <sz val="9"/>
            <color indexed="81"/>
            <rFont val="Tahoma"/>
            <family val="2"/>
          </rPr>
          <t>Note:
How many different colorants (inks or toners) are being printed?</t>
        </r>
      </text>
    </comment>
    <comment ref="B13" authorId="0" shapeId="0" xr:uid="{0815A661-989F-4846-B532-2BFF16221534}">
      <text>
        <r>
          <rPr>
            <b/>
            <sz val="9"/>
            <color indexed="81"/>
            <rFont val="Tahoma"/>
            <family val="2"/>
          </rPr>
          <t>Note:
Speed equivalent in A4 or US letter (select from the menu to the right).
Note that this does not imply that the device is capable or printing this many actual pages per minute; that will only be the case if the printable width is exactly a whole number of pages wide.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Martin Bailey</author>
  </authors>
  <commentList>
    <comment ref="B4" authorId="0" shapeId="0" xr:uid="{0897C316-E1CF-47A3-A6F9-48F03630CF57}">
      <text>
        <r>
          <rPr>
            <b/>
            <sz val="9"/>
            <color indexed="81"/>
            <rFont val="Tahoma"/>
            <family val="2"/>
          </rPr>
          <t>Note:
Enter a recognisable name for each column. This name will only be used to tag columns in the graph.</t>
        </r>
      </text>
    </comment>
    <comment ref="B5" authorId="0" shapeId="0" xr:uid="{DBD4DA12-82E3-453F-8F83-BD609CF65AD7}">
      <text>
        <r>
          <rPr>
            <b/>
            <sz val="9"/>
            <color indexed="81"/>
            <rFont val="Tahoma"/>
            <family val="2"/>
          </rPr>
          <t>Note:
Enter the number of sheets printed per minute or per hour in this cell. Set the time period in the menu in the lower right.</t>
        </r>
      </text>
    </comment>
    <comment ref="B6" authorId="0" shapeId="0" xr:uid="{07C41F71-6988-46D2-A436-2A5ACF1DCE1D}">
      <text>
        <r>
          <rPr>
            <b/>
            <sz val="9"/>
            <color indexed="81"/>
            <rFont val="Tahoma"/>
            <family val="2"/>
          </rPr>
          <t>Note:
The size of the printable area of the sheet in one dimension. 
Units are mm or inches, depending on the selection made on the units drop-down.</t>
        </r>
      </text>
    </comment>
    <comment ref="B7" authorId="0" shapeId="0" xr:uid="{488BB9BB-8E10-42C0-8409-36DD03BA9B50}">
      <text>
        <r>
          <rPr>
            <b/>
            <sz val="9"/>
            <color indexed="81"/>
            <rFont val="Tahoma"/>
            <family val="2"/>
          </rPr>
          <t>Note:
The size of the printable area of the sheet in the other dimension from the row above.
Units are mm or inches, depending on the selection made on the units drop-down.</t>
        </r>
      </text>
    </comment>
    <comment ref="B8" authorId="0" shapeId="0" xr:uid="{D915D0A1-D71B-4A26-BEBB-877038BE7855}">
      <text>
        <r>
          <rPr>
            <b/>
            <sz val="9"/>
            <color indexed="81"/>
            <rFont val="Tahoma"/>
            <family val="2"/>
          </rPr>
          <t>Note:
Does this device print on 1 or 2 sides of the sheet?</t>
        </r>
      </text>
    </comment>
    <comment ref="B9" authorId="0" shapeId="0" xr:uid="{39693F9F-33C1-4AAA-8AF9-BBBB4C61CA11}">
      <text>
        <r>
          <rPr>
            <b/>
            <sz val="9"/>
            <color indexed="81"/>
            <rFont val="Tahoma"/>
            <family val="2"/>
          </rPr>
          <t>Note:
The resolution in one of the two dimensions.
If you're calculating RIP data rates and the rendering resolution is different from the printing resolution, use the rendering resolution here. To calculate data rates for other parts of the DFE use the relevant resolution for that processing step.</t>
        </r>
      </text>
    </comment>
    <comment ref="B10" authorId="0" shapeId="0" xr:uid="{7ABF04DE-32D7-4CFB-A979-9A1ECFED4EA8}">
      <text>
        <r>
          <rPr>
            <b/>
            <sz val="9"/>
            <color indexed="81"/>
            <rFont val="Tahoma"/>
            <family val="2"/>
          </rPr>
          <t>Note:
The resolution in the second of the two dimensions.
See notes for the row above.</t>
        </r>
      </text>
    </comment>
    <comment ref="B11" authorId="0" shapeId="0" xr:uid="{78E54F96-DD01-48D5-AC0C-AB4CB50937E9}">
      <text>
        <r>
          <rPr>
            <b/>
            <sz val="9"/>
            <color indexed="81"/>
            <rFont val="Tahoma"/>
            <family val="2"/>
          </rPr>
          <t>Note:
How many different colorants (inks or toners) are being printed?</t>
        </r>
      </text>
    </comment>
    <comment ref="B14" authorId="0" shapeId="0" xr:uid="{7E1E924B-AFF0-4051-935D-9ECB9DE179B1}">
      <text>
        <r>
          <rPr>
            <b/>
            <sz val="9"/>
            <color indexed="81"/>
            <rFont val="Tahoma"/>
            <family val="2"/>
          </rPr>
          <t>Note:
Speed equivalent in A4 or US letter (select from the menu to the right).
Note that this does not imply that the device is capable or printing this many actual pages per minute; that will only be the case if the printable sheet size is exactly the right size and shape to be filled with a whole number of pages.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Martin Bailey</author>
  </authors>
  <commentList>
    <comment ref="B4" authorId="0" shapeId="0" xr:uid="{6421F034-5FB1-487D-AC2A-55C57EE8F872}">
      <text>
        <r>
          <rPr>
            <b/>
            <sz val="9"/>
            <color indexed="81"/>
            <rFont val="Tahoma"/>
            <family val="2"/>
          </rPr>
          <t>Note:
Enter a recognisable name for each column. This name will only be used to tag columns in the graph.</t>
        </r>
      </text>
    </comment>
    <comment ref="B5" authorId="0" shapeId="0" xr:uid="{1FDFAD8B-013A-404F-9588-5539B41B715C}">
      <text>
        <r>
          <rPr>
            <b/>
            <sz val="9"/>
            <color indexed="81"/>
            <rFont val="Tahoma"/>
            <family val="2"/>
          </rPr>
          <t>Note:
Enter the number of square metres printed per minute or per hour in this cell. Set the time period in the menu in the lower right.
If the device prints on both sides, this value should represent the total print area per time period for both sides.</t>
        </r>
      </text>
    </comment>
    <comment ref="B6" authorId="0" shapeId="0" xr:uid="{14FC6F09-698D-4844-A904-9724DA849276}">
      <text>
        <r>
          <rPr>
            <b/>
            <sz val="9"/>
            <color indexed="81"/>
            <rFont val="Tahoma"/>
            <family val="2"/>
          </rPr>
          <t>Note:
The resolution in one of the two dimensions.
If you're calculating RIP data rates and the rendering resolution is different from the printing resolution, use the rendering resolution here. To calculate data rates for other parts of the DFE use the relevant resolution for that processing step.</t>
        </r>
      </text>
    </comment>
    <comment ref="B7" authorId="0" shapeId="0" xr:uid="{AA5B6F28-F5F6-4FE0-9CD6-C2B8EBC3A813}">
      <text>
        <r>
          <rPr>
            <b/>
            <sz val="9"/>
            <color indexed="81"/>
            <rFont val="Tahoma"/>
            <family val="2"/>
          </rPr>
          <t>Note:
The resolution in the second of the two dimensions.
See notes for the row above.</t>
        </r>
      </text>
    </comment>
    <comment ref="B8" authorId="0" shapeId="0" xr:uid="{B52F19E8-76E2-4C7F-A79C-68E96CB87A42}">
      <text>
        <r>
          <rPr>
            <b/>
            <sz val="9"/>
            <color indexed="81"/>
            <rFont val="Tahoma"/>
            <family val="2"/>
          </rPr>
          <t>Note:
How many different colorants (inks or toners) are being printed?</t>
        </r>
      </text>
    </comment>
    <comment ref="B10" authorId="0" shapeId="0" xr:uid="{BC914D1B-9E2E-45F8-B65E-17ABF2E10D39}">
      <text>
        <r>
          <rPr>
            <b/>
            <sz val="9"/>
            <color indexed="81"/>
            <rFont val="Tahoma"/>
            <family val="2"/>
          </rPr>
          <t>Note:
Speed equivalent in A4 or US letter (select from the menu to the right).
Note that this does not imply that the device is capable or printing this many actual pages per minute; that will only be the case if the printable sheet size is exactly the right size and shape to be filled with a whole number of pages.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Martin Bailey</author>
  </authors>
  <commentList>
    <comment ref="B4" authorId="0" shapeId="0" xr:uid="{A5230410-B323-43B7-AE64-0CD771432A25}">
      <text>
        <r>
          <rPr>
            <b/>
            <sz val="9"/>
            <color indexed="81"/>
            <rFont val="Tahoma"/>
            <family val="2"/>
          </rPr>
          <t>Note:
Enter a recognisable name for each column. This name will only be used to tag columns in the graph.</t>
        </r>
      </text>
    </comment>
    <comment ref="B6" authorId="0" shapeId="0" xr:uid="{F29C0C67-D670-40C2-B18C-0CD8FE53ECAE}">
      <text>
        <r>
          <rPr>
            <b/>
            <sz val="9"/>
            <color indexed="81"/>
            <rFont val="Tahoma"/>
            <family val="2"/>
          </rPr>
          <t>Note:
The number of heads in the system, including all colorants, both sides (if printing duplex), interleaved print bars for increased cross-web resolution and doubled-up bars for increased substrate speed.
Any heads used only to print duplicated data (e.g. two identical white passes) should not be included.
Alternatively, if you know the total number of nozzles per bar you can enter the number of bars here and the nozzle count for the each bar in the row below.</t>
        </r>
      </text>
    </comment>
    <comment ref="B7" authorId="0" shapeId="0" xr:uid="{0178FD6F-0C5B-4DF8-9679-0AC0E8A96AF7}">
      <text>
        <r>
          <rPr>
            <b/>
            <sz val="9"/>
            <color indexed="81"/>
            <rFont val="Tahoma"/>
            <family val="2"/>
          </rPr>
          <t>Note:
The number of active nozzles in each head.
Do not include nozzles that are not in use, e.g. in the stitching region.</t>
        </r>
      </text>
    </comment>
    <comment ref="B8" authorId="0" shapeId="0" xr:uid="{BB34A080-D69B-42B2-A845-E07567DDCEA2}">
      <text>
        <r>
          <rPr>
            <b/>
            <sz val="9"/>
            <color indexed="81"/>
            <rFont val="Tahoma"/>
            <family val="2"/>
          </rPr>
          <t>Note:
If the press uses doubled-up print bars to increase the print speed, include the number of such bars per colorant here. It is only used in calculating the substrate speed and does not affect the data rate.
Do not include multiple interleaved bars used to increase the cross-web resolution.</t>
        </r>
      </text>
    </comment>
    <comment ref="B9" authorId="0" shapeId="0" xr:uid="{BADFF192-A4D3-484E-8F3D-9A194332C16F}">
      <text>
        <r>
          <rPr>
            <b/>
            <sz val="9"/>
            <color indexed="81"/>
            <rFont val="Tahoma"/>
            <family val="2"/>
          </rPr>
          <t>Note:
The target resolution along the web. Used only in calculating the substrate speed; this does not affect the data rate.</t>
        </r>
      </text>
    </comment>
    <comment ref="B11" authorId="0" shapeId="0" xr:uid="{41DD6FBD-F9DB-4548-A6DD-76721CC58C89}">
      <text>
        <r>
          <rPr>
            <b/>
            <sz val="9"/>
            <color indexed="81"/>
            <rFont val="Tahoma"/>
            <family val="2"/>
          </rPr>
          <t>Note:
The speed of the substrate; set the units and time period in the menus in the bottom right.</t>
        </r>
      </text>
    </comment>
  </commentList>
</comments>
</file>

<file path=xl/sharedStrings.xml><?xml version="1.0" encoding="utf-8"?>
<sst xmlns="http://schemas.openxmlformats.org/spreadsheetml/2006/main" count="116" uniqueCount="73">
  <si>
    <t>Sides</t>
  </si>
  <si>
    <t>Resolution across sheet (dpi)</t>
  </si>
  <si>
    <t>Resolution along sheet (dpi)</t>
  </si>
  <si>
    <t>Colorants</t>
  </si>
  <si>
    <t>Square metres per minute</t>
  </si>
  <si>
    <t>Data rate (GB/s)</t>
  </si>
  <si>
    <t>Units</t>
  </si>
  <si>
    <t>mm</t>
  </si>
  <si>
    <t>inch</t>
  </si>
  <si>
    <t xml:space="preserve">Units  </t>
  </si>
  <si>
    <t>Sheet width</t>
  </si>
  <si>
    <t>Sheet length</t>
  </si>
  <si>
    <t xml:space="preserve">© Global Graphics Software Ltd, 2015-2019.     </t>
  </si>
  <si>
    <t>Time</t>
  </si>
  <si>
    <t>hour</t>
  </si>
  <si>
    <t>minute</t>
  </si>
  <si>
    <t xml:space="preserve">Sheets per time period </t>
  </si>
  <si>
    <t xml:space="preserve">Time period  </t>
  </si>
  <si>
    <t>This sheet allows you to calculate the data rate from sheets per hour or sheets per minute</t>
  </si>
  <si>
    <t>This sheet allows you to calculate the data rate from square metres per hour or per minute</t>
  </si>
  <si>
    <r>
      <t>m</t>
    </r>
    <r>
      <rPr>
        <b/>
        <vertAlign val="superscript"/>
        <sz val="11"/>
        <color theme="1"/>
        <rFont val="Calibri"/>
        <family val="2"/>
        <scheme val="minor"/>
      </rPr>
      <t>2</t>
    </r>
    <r>
      <rPr>
        <b/>
        <sz val="11"/>
        <color theme="1"/>
        <rFont val="Calibri"/>
        <family val="2"/>
        <scheme val="minor"/>
      </rPr>
      <t xml:space="preserve"> per time period</t>
    </r>
  </si>
  <si>
    <t>PageSize</t>
  </si>
  <si>
    <t>A4</t>
  </si>
  <si>
    <t>US letter</t>
  </si>
  <si>
    <t>Pages per minute equivalent</t>
  </si>
  <si>
    <t>Equivalent pages</t>
  </si>
  <si>
    <t>Bit depths</t>
  </si>
  <si>
    <t>16 bit contone</t>
  </si>
  <si>
    <t>8 bit contone</t>
  </si>
  <si>
    <t>4 bit screened</t>
  </si>
  <si>
    <t>2 bit screened</t>
  </si>
  <si>
    <t>1 bit screened</t>
  </si>
  <si>
    <t xml:space="preserve">Bit depth:    </t>
  </si>
  <si>
    <t>Mult</t>
  </si>
  <si>
    <t>This sheet allows you to calculate the data rate from a pages per minute value</t>
  </si>
  <si>
    <t>Pages per minute</t>
  </si>
  <si>
    <t>Page size</t>
  </si>
  <si>
    <t>This sheet allows you to calculate the data rate for web-fed (continuous feed) presses</t>
  </si>
  <si>
    <t>Printable width</t>
  </si>
  <si>
    <t>Web speed</t>
  </si>
  <si>
    <t>Resolution across web (dpi)</t>
  </si>
  <si>
    <t>Resolution along web (dpi)</t>
  </si>
  <si>
    <t>metre</t>
  </si>
  <si>
    <t>second</t>
  </si>
  <si>
    <t xml:space="preserve">Width units:   </t>
  </si>
  <si>
    <t xml:space="preserve">Speed units:   </t>
  </si>
  <si>
    <t>feet</t>
  </si>
  <si>
    <t>This sheet allows you to calculate the data rate from data about the inkjet heads</t>
  </si>
  <si>
    <t xml:space="preserve">Time period:  </t>
  </si>
  <si>
    <t xml:space="preserve">Equivalent pages:  </t>
  </si>
  <si>
    <t xml:space="preserve">Head frequency (kHz) </t>
  </si>
  <si>
    <t>Number of heads</t>
  </si>
  <si>
    <t>Nozzles per head</t>
  </si>
  <si>
    <t>Substrate speed</t>
  </si>
  <si>
    <t xml:space="preserve">Speed units:  </t>
  </si>
  <si>
    <t>Y resolution (dpi)</t>
  </si>
  <si>
    <t>Frequency 1200dpi CMYK</t>
  </si>
  <si>
    <t>Frequency 600dpi CMYK</t>
  </si>
  <si>
    <t>Frequency 1200dpi XG</t>
  </si>
  <si>
    <t>Bars per colorant</t>
  </si>
  <si>
    <t>Press name</t>
  </si>
  <si>
    <t>Area 600dpi CMYK</t>
  </si>
  <si>
    <t>Area 1200dpi CMYK</t>
  </si>
  <si>
    <t>Area 1200dpi XG</t>
  </si>
  <si>
    <t>Sheet 600dpi CMYK</t>
  </si>
  <si>
    <t>Sheet 1200dpi CMYK</t>
  </si>
  <si>
    <t>Sheet 1200dpi XG</t>
  </si>
  <si>
    <t>Web 600dpi CMYK</t>
  </si>
  <si>
    <t>Web 1200dpi CMYK</t>
  </si>
  <si>
    <t>Web 1200dpi XG</t>
  </si>
  <si>
    <t>PPM 600dpi CMYK</t>
  </si>
  <si>
    <t>PPM 1200dpi CMYK</t>
  </si>
  <si>
    <t>PPM 1200dpi XG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</si>
</sst>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9" x14ac:knownFonts="1">
    <font>
      <sz val="11"/>
      <color theme="1"/>
      <name val="Calibri"/>
      <family val="2"/>
      <scheme val="minor"/>
    </font>
    <font>
      <b/>
      <sz val="11"/>
      <color theme="1"/>
      <name val="Calibri"/>
      <family val="2"/>
      <scheme val="minor"/>
    </font>
    <font>
      <b/>
      <sz val="9"/>
      <color indexed="81"/>
      <name val="Tahoma"/>
      <family val="2"/>
    </font>
    <font>
      <sz val="8"/>
      <color theme="1"/>
      <name val="Calibri"/>
      <family val="2"/>
      <scheme val="minor"/>
    </font>
    <font>
      <sz val="11"/>
      <color rgb="FFFF0000"/>
      <name val="Calibri"/>
      <family val="2"/>
      <scheme val="minor"/>
    </font>
    <font>
      <sz val="11"/>
      <color theme="0"/>
      <name val="Calibri"/>
      <family val="2"/>
      <scheme val="minor"/>
    </font>
    <font>
      <b/>
      <sz val="12"/>
      <color theme="1"/>
      <name val="Calibri"/>
      <family val="2"/>
      <scheme val="minor"/>
    </font>
    <font>
      <b/>
      <vertAlign val="superscript"/>
      <sz val="11"/>
      <color theme="1"/>
      <name val="Calibri"/>
      <family val="2"/>
      <scheme val="minor"/>
    </font>
    <font>
      <b/>
      <sz val="11"/>
      <color rgb="FFFF0000"/>
      <name val="Calibri"/>
      <family val="2"/>
      <scheme val="minor"/>
    </font>
  </fonts>
  <fills count="5">
    <fill>
      <patternFill patternType="none"/>
    </fill>
    <fill>
      <patternFill patternType="gray125"/>
    </fill>
    <fill>
      <patternFill patternType="solid">
        <fgColor theme="9" tint="0.59996337778862885"/>
        <bgColor indexed="64"/>
      </patternFill>
    </fill>
    <fill>
      <patternFill patternType="solid">
        <fgColor theme="0"/>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46">
    <xf numFmtId="0" fontId="0" fillId="0" borderId="0" xfId="0"/>
    <xf numFmtId="0" fontId="0" fillId="2" borderId="1" xfId="0" applyFill="1" applyBorder="1" applyAlignment="1" applyProtection="1">
      <alignment horizontal="center" wrapText="1"/>
      <protection locked="0"/>
    </xf>
    <xf numFmtId="0" fontId="0" fillId="2" borderId="1" xfId="0" applyFill="1" applyBorder="1" applyProtection="1">
      <protection locked="0"/>
    </xf>
    <xf numFmtId="0" fontId="0" fillId="2" borderId="2" xfId="0" applyFill="1" applyBorder="1" applyAlignment="1" applyProtection="1">
      <alignment horizontal="center" wrapText="1"/>
      <protection locked="0"/>
    </xf>
    <xf numFmtId="0" fontId="0" fillId="2" borderId="2" xfId="0" applyFill="1" applyBorder="1" applyProtection="1">
      <protection locked="0"/>
    </xf>
    <xf numFmtId="0" fontId="0" fillId="0" borderId="2" xfId="0" applyBorder="1"/>
    <xf numFmtId="1" fontId="0" fillId="0" borderId="2" xfId="0" applyNumberFormat="1" applyBorder="1"/>
    <xf numFmtId="164" fontId="0" fillId="0" borderId="2" xfId="0" applyNumberFormat="1" applyBorder="1"/>
    <xf numFmtId="0" fontId="1" fillId="0" borderId="4" xfId="0" applyFont="1" applyBorder="1" applyAlignment="1">
      <alignment horizontal="right"/>
    </xf>
    <xf numFmtId="0" fontId="1" fillId="0" borderId="5" xfId="0" applyFont="1" applyBorder="1" applyAlignment="1">
      <alignment horizontal="right"/>
    </xf>
    <xf numFmtId="0" fontId="1" fillId="0" borderId="6" xfId="0" applyFont="1" applyBorder="1" applyAlignment="1">
      <alignment horizontal="right"/>
    </xf>
    <xf numFmtId="0" fontId="0" fillId="2" borderId="7" xfId="0" applyFill="1" applyBorder="1" applyProtection="1">
      <protection locked="0"/>
    </xf>
    <xf numFmtId="0" fontId="0" fillId="2" borderId="3" xfId="0" applyFill="1" applyBorder="1" applyProtection="1">
      <protection locked="0"/>
    </xf>
    <xf numFmtId="165" fontId="0" fillId="0" borderId="8" xfId="0" applyNumberFormat="1" applyBorder="1"/>
    <xf numFmtId="0" fontId="0" fillId="0" borderId="9" xfId="0" applyBorder="1"/>
    <xf numFmtId="0" fontId="0" fillId="0" borderId="10" xfId="0" applyBorder="1"/>
    <xf numFmtId="0" fontId="0" fillId="3" borderId="0" xfId="0" applyFill="1" applyBorder="1" applyAlignment="1" applyProtection="1">
      <alignment horizontal="center" wrapText="1"/>
      <protection locked="0"/>
    </xf>
    <xf numFmtId="0" fontId="0" fillId="3" borderId="0" xfId="0" applyFill="1" applyBorder="1"/>
    <xf numFmtId="0" fontId="0" fillId="3" borderId="0" xfId="0" applyFill="1" applyBorder="1" applyAlignment="1">
      <alignment horizontal="right"/>
    </xf>
    <xf numFmtId="0" fontId="3" fillId="3" borderId="0" xfId="0" applyFont="1" applyFill="1" applyBorder="1"/>
    <xf numFmtId="0" fontId="3" fillId="3" borderId="0" xfId="0" applyFont="1" applyFill="1" applyBorder="1" applyAlignment="1">
      <alignment horizontal="right"/>
    </xf>
    <xf numFmtId="0" fontId="0" fillId="3" borderId="1" xfId="0" applyFill="1" applyBorder="1" applyAlignment="1">
      <alignment horizontal="right"/>
    </xf>
    <xf numFmtId="0" fontId="0" fillId="3" borderId="0" xfId="0" applyFill="1"/>
    <xf numFmtId="0" fontId="5" fillId="3" borderId="0" xfId="0" applyFont="1" applyFill="1" applyBorder="1" applyProtection="1">
      <protection hidden="1"/>
    </xf>
    <xf numFmtId="0" fontId="5" fillId="3" borderId="0" xfId="0" applyFont="1" applyFill="1" applyBorder="1"/>
    <xf numFmtId="0" fontId="0" fillId="4" borderId="1" xfId="0" applyFill="1" applyBorder="1" applyAlignment="1" applyProtection="1">
      <alignment horizontal="center"/>
      <protection locked="0"/>
    </xf>
    <xf numFmtId="0" fontId="6" fillId="3" borderId="0" xfId="0" applyFont="1" applyFill="1" applyBorder="1" applyAlignment="1">
      <alignment horizontal="left"/>
    </xf>
    <xf numFmtId="0" fontId="0" fillId="3" borderId="1" xfId="0" applyFill="1" applyBorder="1"/>
    <xf numFmtId="0" fontId="5" fillId="3" borderId="0" xfId="0" applyFont="1" applyFill="1"/>
    <xf numFmtId="165" fontId="0" fillId="3" borderId="0" xfId="0" applyNumberFormat="1" applyFill="1" applyBorder="1"/>
    <xf numFmtId="0" fontId="8" fillId="3" borderId="0" xfId="0" applyFont="1" applyFill="1" applyBorder="1"/>
    <xf numFmtId="0" fontId="0" fillId="3" borderId="0" xfId="0" applyFill="1" applyBorder="1" applyProtection="1"/>
    <xf numFmtId="0" fontId="0" fillId="3" borderId="1" xfId="0" applyFill="1" applyBorder="1" applyProtection="1"/>
    <xf numFmtId="0" fontId="5" fillId="3" borderId="0" xfId="0" applyFont="1" applyFill="1" applyBorder="1" applyProtection="1"/>
    <xf numFmtId="0" fontId="8" fillId="3" borderId="0" xfId="0" applyFont="1" applyFill="1" applyBorder="1" applyProtection="1"/>
    <xf numFmtId="165" fontId="0" fillId="3" borderId="0" xfId="0" applyNumberFormat="1" applyFill="1" applyBorder="1" applyProtection="1"/>
    <xf numFmtId="0" fontId="4" fillId="3" borderId="0" xfId="0" applyFont="1" applyFill="1" applyBorder="1"/>
    <xf numFmtId="0" fontId="0" fillId="3" borderId="1" xfId="0" applyFill="1" applyBorder="1" applyAlignment="1" applyProtection="1">
      <alignment horizontal="right"/>
    </xf>
    <xf numFmtId="0" fontId="3" fillId="3" borderId="0" xfId="0" applyFont="1" applyFill="1" applyBorder="1" applyAlignment="1" applyProtection="1">
      <alignment horizontal="right"/>
    </xf>
    <xf numFmtId="0" fontId="0" fillId="3" borderId="3" xfId="0" applyFill="1" applyBorder="1" applyAlignment="1">
      <alignment horizontal="right"/>
    </xf>
    <xf numFmtId="0" fontId="0" fillId="4" borderId="3" xfId="0" applyFill="1" applyBorder="1" applyAlignment="1" applyProtection="1">
      <alignment horizontal="center"/>
      <protection locked="0"/>
    </xf>
    <xf numFmtId="0" fontId="0" fillId="3" borderId="11" xfId="0" applyFill="1" applyBorder="1"/>
    <xf numFmtId="0" fontId="0" fillId="3" borderId="11" xfId="0" applyFill="1" applyBorder="1" applyAlignment="1" applyProtection="1">
      <alignment horizontal="center"/>
      <protection locked="0"/>
    </xf>
    <xf numFmtId="0" fontId="1" fillId="0" borderId="3" xfId="0" applyFont="1" applyBorder="1" applyAlignment="1">
      <alignment horizontal="right" vertical="top"/>
    </xf>
    <xf numFmtId="15" fontId="0" fillId="3" borderId="0" xfId="0" applyNumberFormat="1" applyFill="1"/>
    <xf numFmtId="0" fontId="0" fillId="4" borderId="1" xfId="0"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GB"/>
              <a:t>Data rate from</a:t>
            </a:r>
            <a:r>
              <a:rPr lang="en-GB" baseline="0"/>
              <a:t> pages per minute</a:t>
            </a:r>
            <a:endParaRPr lang="en-GB"/>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'Pages per minute'!$C$4:$E$4</c:f>
              <c:strCache>
                <c:ptCount val="3"/>
                <c:pt idx="0">
                  <c:v>PPM 600dpi CMYK</c:v>
                </c:pt>
                <c:pt idx="1">
                  <c:v>PPM 1200dpi CMYK</c:v>
                </c:pt>
                <c:pt idx="2">
                  <c:v>PPM 1200dpi XG</c:v>
                </c:pt>
              </c:strCache>
            </c:strRef>
          </c:cat>
          <c:val>
            <c:numRef>
              <c:f>'Pages per minute'!$C$11:$E$11</c:f>
              <c:numCache>
                <c:formatCode>0.000</c:formatCode>
                <c:ptCount val="3"/>
                <c:pt idx="0">
                  <c:v>0.27842519004553101</c:v>
                </c:pt>
                <c:pt idx="1">
                  <c:v>1.113700760182124</c:v>
                </c:pt>
                <c:pt idx="2">
                  <c:v>1.9489763303187173</c:v>
                </c:pt>
              </c:numCache>
            </c:numRef>
          </c:val>
          <c:extLst>
            <c:ext xmlns:c16="http://schemas.microsoft.com/office/drawing/2014/chart" uri="{C3380CC4-5D6E-409C-BE32-E72D297353CC}">
              <c16:uniqueId val="{00000000-9435-41EB-984D-145F5EA67DFD}"/>
            </c:ext>
          </c:extLst>
        </c:ser>
        <c:dLbls>
          <c:dLblPos val="inEnd"/>
          <c:showLegendKey val="0"/>
          <c:showVal val="1"/>
          <c:showCatName val="0"/>
          <c:showSerName val="0"/>
          <c:showPercent val="0"/>
          <c:showBubbleSize val="0"/>
        </c:dLbls>
        <c:gapWidth val="41"/>
        <c:axId val="517729544"/>
        <c:axId val="517726920"/>
      </c:barChart>
      <c:catAx>
        <c:axId val="51772954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517726920"/>
        <c:crosses val="autoZero"/>
        <c:auto val="1"/>
        <c:lblAlgn val="ctr"/>
        <c:lblOffset val="100"/>
        <c:noMultiLvlLbl val="0"/>
      </c:catAx>
      <c:valAx>
        <c:axId val="517726920"/>
        <c:scaling>
          <c:orientation val="minMax"/>
        </c:scaling>
        <c:delete val="1"/>
        <c:axPos val="l"/>
        <c:title>
          <c:tx>
            <c:rich>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GB"/>
                  <a:t>Data rate (GB/s)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0" sourceLinked="0"/>
        <c:majorTickMark val="none"/>
        <c:minorTickMark val="none"/>
        <c:tickLblPos val="nextTo"/>
        <c:crossAx val="517729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GB"/>
              <a:t>Data rate for</a:t>
            </a:r>
            <a:r>
              <a:rPr lang="en-GB" baseline="0"/>
              <a:t> web-fed</a:t>
            </a:r>
            <a:endParaRPr lang="en-GB"/>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'Web-fed'!$C$4:$E$4</c:f>
              <c:strCache>
                <c:ptCount val="3"/>
                <c:pt idx="0">
                  <c:v>Web 600dpi CMYK</c:v>
                </c:pt>
                <c:pt idx="1">
                  <c:v>Web 1200dpi CMYK</c:v>
                </c:pt>
                <c:pt idx="2">
                  <c:v>Web 1200dpi XG</c:v>
                </c:pt>
              </c:strCache>
            </c:strRef>
          </c:cat>
          <c:val>
            <c:numRef>
              <c:f>'Web-fed'!$C$14:$E$14</c:f>
              <c:numCache>
                <c:formatCode>0.000</c:formatCode>
                <c:ptCount val="3"/>
                <c:pt idx="0">
                  <c:v>2.2096755806399995</c:v>
                </c:pt>
                <c:pt idx="1">
                  <c:v>8.8387023225599979</c:v>
                </c:pt>
                <c:pt idx="2">
                  <c:v>15.46772906448</c:v>
                </c:pt>
              </c:numCache>
            </c:numRef>
          </c:val>
          <c:extLst>
            <c:ext xmlns:c16="http://schemas.microsoft.com/office/drawing/2014/chart" uri="{C3380CC4-5D6E-409C-BE32-E72D297353CC}">
              <c16:uniqueId val="{00000000-C439-4041-92D5-FA79846E92E4}"/>
            </c:ext>
          </c:extLst>
        </c:ser>
        <c:dLbls>
          <c:dLblPos val="inEnd"/>
          <c:showLegendKey val="0"/>
          <c:showVal val="1"/>
          <c:showCatName val="0"/>
          <c:showSerName val="0"/>
          <c:showPercent val="0"/>
          <c:showBubbleSize val="0"/>
        </c:dLbls>
        <c:gapWidth val="41"/>
        <c:axId val="517729544"/>
        <c:axId val="517726920"/>
      </c:barChart>
      <c:catAx>
        <c:axId val="51772954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517726920"/>
        <c:crosses val="autoZero"/>
        <c:auto val="1"/>
        <c:lblAlgn val="ctr"/>
        <c:lblOffset val="100"/>
        <c:noMultiLvlLbl val="0"/>
      </c:catAx>
      <c:valAx>
        <c:axId val="517726920"/>
        <c:scaling>
          <c:orientation val="minMax"/>
        </c:scaling>
        <c:delete val="1"/>
        <c:axPos val="l"/>
        <c:title>
          <c:tx>
            <c:rich>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GB"/>
                  <a:t>Data rate (GB/s)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0" sourceLinked="0"/>
        <c:majorTickMark val="none"/>
        <c:minorTickMark val="none"/>
        <c:tickLblPos val="nextTo"/>
        <c:crossAx val="517729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GB"/>
              <a:t>Data rate from sheet rate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Sheets!$C$4:$E$4</c:f>
              <c:strCache>
                <c:ptCount val="3"/>
                <c:pt idx="0">
                  <c:v>Sheet 600dpi CMYK</c:v>
                </c:pt>
                <c:pt idx="1">
                  <c:v>Sheet 1200dpi CMYK</c:v>
                </c:pt>
                <c:pt idx="2">
                  <c:v>Sheet 1200dpi XG</c:v>
                </c:pt>
              </c:strCache>
            </c:strRef>
          </c:cat>
          <c:val>
            <c:numRef>
              <c:f>Sheets!$C$15:$E$15</c:f>
              <c:numCache>
                <c:formatCode>0.000</c:formatCode>
                <c:ptCount val="3"/>
                <c:pt idx="0">
                  <c:v>0.80909838179999982</c:v>
                </c:pt>
                <c:pt idx="1">
                  <c:v>3.2363935271999993</c:v>
                </c:pt>
                <c:pt idx="2">
                  <c:v>5.6636886725999984</c:v>
                </c:pt>
              </c:numCache>
            </c:numRef>
          </c:val>
          <c:extLst>
            <c:ext xmlns:c16="http://schemas.microsoft.com/office/drawing/2014/chart" uri="{C3380CC4-5D6E-409C-BE32-E72D297353CC}">
              <c16:uniqueId val="{00000000-06D0-4B46-8226-A22D18A6B290}"/>
            </c:ext>
          </c:extLst>
        </c:ser>
        <c:dLbls>
          <c:dLblPos val="inEnd"/>
          <c:showLegendKey val="0"/>
          <c:showVal val="1"/>
          <c:showCatName val="0"/>
          <c:showSerName val="0"/>
          <c:showPercent val="0"/>
          <c:showBubbleSize val="0"/>
        </c:dLbls>
        <c:gapWidth val="41"/>
        <c:axId val="517729544"/>
        <c:axId val="517726920"/>
      </c:barChart>
      <c:catAx>
        <c:axId val="51772954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517726920"/>
        <c:crosses val="autoZero"/>
        <c:auto val="1"/>
        <c:lblAlgn val="ctr"/>
        <c:lblOffset val="100"/>
        <c:noMultiLvlLbl val="0"/>
      </c:catAx>
      <c:valAx>
        <c:axId val="517726920"/>
        <c:scaling>
          <c:orientation val="minMax"/>
        </c:scaling>
        <c:delete val="1"/>
        <c:axPos val="l"/>
        <c:title>
          <c:tx>
            <c:rich>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GB"/>
                  <a:t>Data rate (GB/s)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0" sourceLinked="0"/>
        <c:majorTickMark val="none"/>
        <c:minorTickMark val="none"/>
        <c:tickLblPos val="nextTo"/>
        <c:crossAx val="517729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GB"/>
              <a:t>Data rate from area rate</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'Sq metres'!$C$4:$E$4</c:f>
              <c:strCache>
                <c:ptCount val="3"/>
                <c:pt idx="0">
                  <c:v>Area 600dpi CMYK</c:v>
                </c:pt>
                <c:pt idx="1">
                  <c:v>Area 1200dpi CMYK</c:v>
                </c:pt>
                <c:pt idx="2">
                  <c:v>Area 1200dpi XG</c:v>
                </c:pt>
              </c:strCache>
            </c:strRef>
          </c:cat>
          <c:val>
            <c:numRef>
              <c:f>'Sq metres'!$C$11:$E$11</c:f>
              <c:numCache>
                <c:formatCode>0.000</c:formatCode>
                <c:ptCount val="3"/>
                <c:pt idx="0">
                  <c:v>0.55799888399999997</c:v>
                </c:pt>
                <c:pt idx="1">
                  <c:v>2.2319955359999999</c:v>
                </c:pt>
                <c:pt idx="2">
                  <c:v>3.9059921879999995</c:v>
                </c:pt>
              </c:numCache>
            </c:numRef>
          </c:val>
          <c:extLst>
            <c:ext xmlns:c16="http://schemas.microsoft.com/office/drawing/2014/chart" uri="{C3380CC4-5D6E-409C-BE32-E72D297353CC}">
              <c16:uniqueId val="{00000000-51E1-4514-B385-567F0F31A5E2}"/>
            </c:ext>
          </c:extLst>
        </c:ser>
        <c:dLbls>
          <c:dLblPos val="inEnd"/>
          <c:showLegendKey val="0"/>
          <c:showVal val="1"/>
          <c:showCatName val="0"/>
          <c:showSerName val="0"/>
          <c:showPercent val="0"/>
          <c:showBubbleSize val="0"/>
        </c:dLbls>
        <c:gapWidth val="41"/>
        <c:axId val="517729544"/>
        <c:axId val="517726920"/>
      </c:barChart>
      <c:catAx>
        <c:axId val="51772954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517726920"/>
        <c:crosses val="autoZero"/>
        <c:auto val="1"/>
        <c:lblAlgn val="ctr"/>
        <c:lblOffset val="100"/>
        <c:noMultiLvlLbl val="0"/>
      </c:catAx>
      <c:valAx>
        <c:axId val="517726920"/>
        <c:scaling>
          <c:orientation val="minMax"/>
        </c:scaling>
        <c:delete val="1"/>
        <c:axPos val="l"/>
        <c:title>
          <c:tx>
            <c:rich>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GB"/>
                  <a:t>Data rate (GB/s)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0" sourceLinked="0"/>
        <c:majorTickMark val="none"/>
        <c:minorTickMark val="none"/>
        <c:tickLblPos val="nextTo"/>
        <c:crossAx val="517729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GB"/>
              <a:t>Data rate from head frequency</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'Head frequency'!$C$4:$E$4</c:f>
              <c:strCache>
                <c:ptCount val="3"/>
                <c:pt idx="0">
                  <c:v>Frequency 600dpi CMYK</c:v>
                </c:pt>
                <c:pt idx="1">
                  <c:v>Frequency 1200dpi CMYK</c:v>
                </c:pt>
                <c:pt idx="2">
                  <c:v>Frequency 1200dpi XG</c:v>
                </c:pt>
              </c:strCache>
            </c:strRef>
          </c:cat>
          <c:val>
            <c:numRef>
              <c:f>'Head frequency'!$C$12:$E$12</c:f>
              <c:numCache>
                <c:formatCode>0.000</c:formatCode>
                <c:ptCount val="3"/>
                <c:pt idx="0">
                  <c:v>2.8672</c:v>
                </c:pt>
                <c:pt idx="1">
                  <c:v>5.7343999999999999</c:v>
                </c:pt>
                <c:pt idx="2">
                  <c:v>10.035200000000001</c:v>
                </c:pt>
              </c:numCache>
            </c:numRef>
          </c:val>
          <c:extLst>
            <c:ext xmlns:c16="http://schemas.microsoft.com/office/drawing/2014/chart" uri="{C3380CC4-5D6E-409C-BE32-E72D297353CC}">
              <c16:uniqueId val="{00000000-4834-43F3-AF21-581EDB114F3F}"/>
            </c:ext>
          </c:extLst>
        </c:ser>
        <c:dLbls>
          <c:dLblPos val="inEnd"/>
          <c:showLegendKey val="0"/>
          <c:showVal val="1"/>
          <c:showCatName val="0"/>
          <c:showSerName val="0"/>
          <c:showPercent val="0"/>
          <c:showBubbleSize val="0"/>
        </c:dLbls>
        <c:gapWidth val="41"/>
        <c:axId val="517729544"/>
        <c:axId val="517726920"/>
      </c:barChart>
      <c:catAx>
        <c:axId val="51772954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517726920"/>
        <c:crosses val="autoZero"/>
        <c:auto val="1"/>
        <c:lblAlgn val="ctr"/>
        <c:lblOffset val="100"/>
        <c:noMultiLvlLbl val="0"/>
      </c:catAx>
      <c:valAx>
        <c:axId val="517726920"/>
        <c:scaling>
          <c:orientation val="minMax"/>
        </c:scaling>
        <c:delete val="1"/>
        <c:axPos val="l"/>
        <c:title>
          <c:tx>
            <c:rich>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GB"/>
                  <a:t>Data rate (GB/s)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title>
        <c:numFmt formatCode="0.0" sourceLinked="0"/>
        <c:majorTickMark val="none"/>
        <c:minorTickMark val="none"/>
        <c:tickLblPos val="nextTo"/>
        <c:crossAx val="517729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762000</xdr:colOff>
      <xdr:row>2</xdr:row>
      <xdr:rowOff>114297</xdr:rowOff>
    </xdr:from>
    <xdr:ext cx="5819775" cy="4067178"/>
    <xdr:sp macro="" textlink="">
      <xdr:nvSpPr>
        <xdr:cNvPr id="2" name="TextBox 1">
          <a:extLst>
            <a:ext uri="{FF2B5EF4-FFF2-40B4-BE49-F238E27FC236}">
              <a16:creationId xmlns:a16="http://schemas.microsoft.com/office/drawing/2014/main" id="{BD0ADDD1-D9AD-421A-BD66-738527C88592}"/>
            </a:ext>
          </a:extLst>
        </xdr:cNvPr>
        <xdr:cNvSpPr txBox="1"/>
      </xdr:nvSpPr>
      <xdr:spPr>
        <a:xfrm>
          <a:off x="762000" y="495297"/>
          <a:ext cx="5819775" cy="40671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t>This spreadsheet is made available by Global</a:t>
          </a:r>
          <a:r>
            <a:rPr lang="en-GB" sz="1100" baseline="0"/>
            <a:t> Graphics Software to assist digital press vendors and other interested parties to calculate and review the data rate requirements of different configurations of digital presses.</a:t>
          </a:r>
        </a:p>
        <a:p>
          <a:endParaRPr lang="en-GB" sz="1100" baseline="0"/>
        </a:p>
        <a:p>
          <a:r>
            <a:rPr lang="en-GB" sz="1100" baseline="0"/>
            <a:t>You can choose the sheet that accords with the data that you have available for the press, choosing from:</a:t>
          </a:r>
        </a:p>
        <a:p>
          <a:endParaRPr lang="en-GB" sz="1100" baseline="0"/>
        </a:p>
        <a:p>
          <a:r>
            <a:rPr lang="en-GB" sz="1100" baseline="0">
              <a:solidFill>
                <a:schemeClr val="tx1"/>
              </a:solidFill>
              <a:effectLst/>
              <a:latin typeface="+mn-lt"/>
              <a:ea typeface="+mn-ea"/>
              <a:cs typeface="+mn-cs"/>
            </a:rPr>
            <a:t>    •   </a:t>
          </a:r>
          <a:r>
            <a:rPr lang="en-GB" sz="1100" baseline="0"/>
            <a:t>Pages per minute</a:t>
          </a:r>
        </a:p>
        <a:p>
          <a:r>
            <a:rPr lang="en-GB" sz="1100" baseline="0">
              <a:solidFill>
                <a:schemeClr val="tx1"/>
              </a:solidFill>
              <a:effectLst/>
              <a:latin typeface="+mn-lt"/>
              <a:ea typeface="+mn-ea"/>
              <a:cs typeface="+mn-cs"/>
            </a:rPr>
            <a:t>    •   </a:t>
          </a:r>
          <a:r>
            <a:rPr lang="en-GB" sz="1100" baseline="0"/>
            <a:t>Web width and speed</a:t>
          </a:r>
        </a:p>
        <a:p>
          <a:r>
            <a:rPr lang="en-GB" sz="1100" baseline="0">
              <a:solidFill>
                <a:schemeClr val="tx1"/>
              </a:solidFill>
              <a:effectLst/>
              <a:latin typeface="+mn-lt"/>
              <a:ea typeface="+mn-ea"/>
              <a:cs typeface="+mn-cs"/>
            </a:rPr>
            <a:t>    •   Sheets per hour or per minute</a:t>
          </a:r>
          <a:endParaRPr lang="en-GB">
            <a:effectLst/>
          </a:endParaRPr>
        </a:p>
        <a:p>
          <a:r>
            <a:rPr lang="en-GB" sz="1100" baseline="0">
              <a:solidFill>
                <a:schemeClr val="tx1"/>
              </a:solidFill>
              <a:effectLst/>
              <a:latin typeface="+mn-lt"/>
              <a:ea typeface="+mn-ea"/>
              <a:cs typeface="+mn-cs"/>
            </a:rPr>
            <a:t>    •   Square metres per hour or per minute</a:t>
          </a:r>
          <a:endParaRPr lang="en-GB">
            <a:effectLst/>
          </a:endParaRPr>
        </a:p>
        <a:p>
          <a:r>
            <a:rPr lang="en-GB" sz="1100" baseline="0">
              <a:solidFill>
                <a:schemeClr val="tx1"/>
              </a:solidFill>
              <a:effectLst/>
              <a:latin typeface="+mn-lt"/>
              <a:ea typeface="+mn-ea"/>
              <a:cs typeface="+mn-cs"/>
            </a:rPr>
            <a:t>    •   </a:t>
          </a:r>
          <a:r>
            <a:rPr lang="en-GB" sz="1100" baseline="0"/>
            <a:t>Inkjet head frequency</a:t>
          </a: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You</a:t>
          </a:r>
          <a:r>
            <a:rPr lang="en-GB" sz="1100" baseline="0">
              <a:solidFill>
                <a:schemeClr val="tx1"/>
              </a:solidFill>
              <a:effectLst/>
              <a:latin typeface="+mn-lt"/>
              <a:ea typeface="+mn-ea"/>
              <a:cs typeface="+mn-cs"/>
            </a:rPr>
            <a:t> can enter data for up to three presses on each sheet to enable you to compare them to each other; the data rates are also displayed in the graph below the table. The tables have been pre-filled with data that is reasonably representative of current mid to high-end single pass inkjet presses. The data is not intended to represent any specific press.</a:t>
          </a:r>
          <a:endParaRPr lang="en-GB">
            <a:effectLst/>
          </a:endParaRPr>
        </a:p>
        <a:p>
          <a:endParaRPr lang="en-GB" sz="1100"/>
        </a:p>
        <a:p>
          <a:r>
            <a:rPr lang="en-GB" sz="1100"/>
            <a:t>All data rates are reported in GigaBytes (GB, 10</a:t>
          </a:r>
          <a:r>
            <a:rPr lang="en-GB" sz="1100" baseline="30000"/>
            <a:t>9</a:t>
          </a:r>
          <a:r>
            <a:rPr lang="en-GB" sz="1100"/>
            <a:t> bytes)</a:t>
          </a:r>
          <a:r>
            <a:rPr lang="en-GB" sz="1100" baseline="0"/>
            <a:t> </a:t>
          </a:r>
          <a:r>
            <a:rPr lang="en-GB" sz="1100"/>
            <a:t>per second. By default they are for 8 bit per pixel</a:t>
          </a:r>
          <a:r>
            <a:rPr lang="en-GB" sz="1100" baseline="0"/>
            <a:t> un-screened, uncompressed raster data. Global Graphics experience is that these rates are the best way to compare the demands on the RIP process in a digital press DFE, even if jobs are being screened in the RIP. Data rates can also be calculated for other bits depths, e.g. to review the demands on other parts of the DFE: see the Config sheet</a:t>
          </a:r>
          <a:endParaRPr lang="en-GB" sz="1100"/>
        </a:p>
      </xdr:txBody>
    </xdr:sp>
    <xdr:clientData/>
  </xdr:oneCellAnchor>
  <xdr:twoCellAnchor editAs="oneCell">
    <xdr:from>
      <xdr:col>4</xdr:col>
      <xdr:colOff>409575</xdr:colOff>
      <xdr:row>19</xdr:row>
      <xdr:rowOff>47625</xdr:rowOff>
    </xdr:from>
    <xdr:to>
      <xdr:col>8</xdr:col>
      <xdr:colOff>600075</xdr:colOff>
      <xdr:row>22</xdr:row>
      <xdr:rowOff>166768</xdr:rowOff>
    </xdr:to>
    <xdr:pic>
      <xdr:nvPicPr>
        <xdr:cNvPr id="3" name="Picture 2">
          <a:extLst>
            <a:ext uri="{FF2B5EF4-FFF2-40B4-BE49-F238E27FC236}">
              <a16:creationId xmlns:a16="http://schemas.microsoft.com/office/drawing/2014/main" id="{0DDB92A9-F3C7-43D0-9D23-7FFF36B07C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7975" y="3667125"/>
          <a:ext cx="2628900" cy="6906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609599</xdr:colOff>
      <xdr:row>15</xdr:row>
      <xdr:rowOff>4762</xdr:rowOff>
    </xdr:from>
    <xdr:to>
      <xdr:col>4</xdr:col>
      <xdr:colOff>952499</xdr:colOff>
      <xdr:row>27</xdr:row>
      <xdr:rowOff>0</xdr:rowOff>
    </xdr:to>
    <xdr:graphicFrame macro="">
      <xdr:nvGraphicFramePr>
        <xdr:cNvPr id="2" name="Chart 1">
          <a:extLst>
            <a:ext uri="{FF2B5EF4-FFF2-40B4-BE49-F238E27FC236}">
              <a16:creationId xmlns:a16="http://schemas.microsoft.com/office/drawing/2014/main" id="{3D70BA23-E1D0-4EAC-A654-6A692E5FAD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14286</xdr:rowOff>
    </xdr:from>
    <xdr:to>
      <xdr:col>10</xdr:col>
      <xdr:colOff>581025</xdr:colOff>
      <xdr:row>14</xdr:row>
      <xdr:rowOff>171449</xdr:rowOff>
    </xdr:to>
    <xdr:sp macro="" textlink="">
      <xdr:nvSpPr>
        <xdr:cNvPr id="3" name="TextBox 2">
          <a:extLst>
            <a:ext uri="{FF2B5EF4-FFF2-40B4-BE49-F238E27FC236}">
              <a16:creationId xmlns:a16="http://schemas.microsoft.com/office/drawing/2014/main" id="{A0AC211D-714D-48B7-BAA6-F3515CCCD038}"/>
            </a:ext>
          </a:extLst>
        </xdr:cNvPr>
        <xdr:cNvSpPr txBox="1"/>
      </xdr:nvSpPr>
      <xdr:spPr>
        <a:xfrm>
          <a:off x="5591175" y="595311"/>
          <a:ext cx="3324225" cy="2252663"/>
        </a:xfrm>
        <a:prstGeom prst="rect">
          <a:avLst/>
        </a:prstGeom>
        <a:solidFill>
          <a:schemeClr val="lt1"/>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Use this sheet to calculate digital press data rates if you have data specified in pages per minute.</a:t>
          </a:r>
        </a:p>
        <a:p>
          <a:endParaRPr lang="en-GB" sz="1100"/>
        </a:p>
        <a:p>
          <a:r>
            <a:rPr lang="en-GB" sz="1100" baseline="0"/>
            <a:t>Fill in the boxes marked with green.</a:t>
          </a:r>
        </a:p>
        <a:p>
          <a:endParaRPr lang="en-GB" sz="1100" baseline="0"/>
        </a:p>
        <a:p>
          <a:r>
            <a:rPr lang="en-GB" sz="1100" baseline="0"/>
            <a:t>Hover over the row labels on the left for hints.</a:t>
          </a:r>
        </a:p>
        <a:p>
          <a:endParaRPr lang="en-GB" sz="1100" baseline="0"/>
        </a:p>
        <a:p>
          <a:r>
            <a:rPr lang="en-GB" sz="1100" b="1" baseline="0"/>
            <a:t>NOTE</a:t>
          </a:r>
          <a:r>
            <a:rPr lang="en-GB" sz="1100" baseline="0"/>
            <a:t>: Data rates from ppm will be under-estimates unless the maximum printed area of each sheet is exactly the right size and shape to be filled by a whole number of pages. The data rate will not take into account the trim area.</a:t>
          </a:r>
        </a:p>
        <a:p>
          <a:endParaRPr lang="en-GB" sz="1100" baseline="0"/>
        </a:p>
        <a:p>
          <a:endParaRPr lang="en-GB" sz="1100"/>
        </a:p>
      </xdr:txBody>
    </xdr:sp>
    <xdr:clientData/>
  </xdr:twoCellAnchor>
  <xdr:twoCellAnchor editAs="oneCell">
    <xdr:from>
      <xdr:col>7</xdr:col>
      <xdr:colOff>371476</xdr:colOff>
      <xdr:row>25</xdr:row>
      <xdr:rowOff>138414</xdr:rowOff>
    </xdr:from>
    <xdr:to>
      <xdr:col>10</xdr:col>
      <xdr:colOff>533401</xdr:colOff>
      <xdr:row>27</xdr:row>
      <xdr:rowOff>19432</xdr:rowOff>
    </xdr:to>
    <xdr:pic>
      <xdr:nvPicPr>
        <xdr:cNvPr id="4" name="Picture 3">
          <a:extLst>
            <a:ext uri="{FF2B5EF4-FFF2-40B4-BE49-F238E27FC236}">
              <a16:creationId xmlns:a16="http://schemas.microsoft.com/office/drawing/2014/main" id="{9EAA75D1-DEC1-4E58-B38E-9A362516F1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38876" y="4910439"/>
          <a:ext cx="2628900" cy="6906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609599</xdr:colOff>
      <xdr:row>16</xdr:row>
      <xdr:rowOff>4762</xdr:rowOff>
    </xdr:from>
    <xdr:to>
      <xdr:col>4</xdr:col>
      <xdr:colOff>952499</xdr:colOff>
      <xdr:row>30</xdr:row>
      <xdr:rowOff>0</xdr:rowOff>
    </xdr:to>
    <xdr:graphicFrame macro="">
      <xdr:nvGraphicFramePr>
        <xdr:cNvPr id="2" name="Chart 1">
          <a:extLst>
            <a:ext uri="{FF2B5EF4-FFF2-40B4-BE49-F238E27FC236}">
              <a16:creationId xmlns:a16="http://schemas.microsoft.com/office/drawing/2014/main" id="{A3D26DE6-5C19-44E3-9B0F-0351F8F772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14287</xdr:rowOff>
    </xdr:from>
    <xdr:to>
      <xdr:col>11</xdr:col>
      <xdr:colOff>0</xdr:colOff>
      <xdr:row>15</xdr:row>
      <xdr:rowOff>9525</xdr:rowOff>
    </xdr:to>
    <xdr:sp macro="" textlink="">
      <xdr:nvSpPr>
        <xdr:cNvPr id="3" name="TextBox 2">
          <a:extLst>
            <a:ext uri="{FF2B5EF4-FFF2-40B4-BE49-F238E27FC236}">
              <a16:creationId xmlns:a16="http://schemas.microsoft.com/office/drawing/2014/main" id="{7BE22AA4-2096-426E-9768-43594ABA0511}"/>
            </a:ext>
          </a:extLst>
        </xdr:cNvPr>
        <xdr:cNvSpPr txBox="1"/>
      </xdr:nvSpPr>
      <xdr:spPr>
        <a:xfrm>
          <a:off x="5591175" y="595312"/>
          <a:ext cx="3371850" cy="2471738"/>
        </a:xfrm>
        <a:prstGeom prst="rect">
          <a:avLst/>
        </a:prstGeom>
        <a:solidFill>
          <a:schemeClr val="lt1"/>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Use this sheet to calculate digital press data rates for single-pass presses</a:t>
          </a:r>
          <a:r>
            <a:rPr lang="en-GB" sz="1100" baseline="0"/>
            <a:t> with roll-fed substrate.</a:t>
          </a:r>
          <a:endParaRPr lang="en-GB" sz="1100"/>
        </a:p>
        <a:p>
          <a:endParaRPr lang="en-GB" sz="1100"/>
        </a:p>
        <a:p>
          <a:r>
            <a:rPr lang="en-GB" sz="1100" baseline="0"/>
            <a:t>Fill in the boxes marked with green.</a:t>
          </a:r>
        </a:p>
        <a:p>
          <a:endParaRPr lang="en-GB" sz="1100" baseline="0"/>
        </a:p>
        <a:p>
          <a:r>
            <a:rPr lang="en-GB" sz="1100" baseline="0"/>
            <a:t>Hover over the row labels on the left for hints.</a:t>
          </a:r>
        </a:p>
        <a:p>
          <a:endParaRPr lang="en-GB" sz="1100" baseline="0"/>
        </a:p>
        <a:p>
          <a:endParaRPr lang="en-GB" sz="1100"/>
        </a:p>
      </xdr:txBody>
    </xdr:sp>
    <xdr:clientData/>
  </xdr:twoCellAnchor>
  <xdr:twoCellAnchor editAs="oneCell">
    <xdr:from>
      <xdr:col>7</xdr:col>
      <xdr:colOff>409576</xdr:colOff>
      <xdr:row>27</xdr:row>
      <xdr:rowOff>109839</xdr:rowOff>
    </xdr:from>
    <xdr:to>
      <xdr:col>10</xdr:col>
      <xdr:colOff>390526</xdr:colOff>
      <xdr:row>31</xdr:row>
      <xdr:rowOff>38482</xdr:rowOff>
    </xdr:to>
    <xdr:pic>
      <xdr:nvPicPr>
        <xdr:cNvPr id="4" name="Picture 3">
          <a:extLst>
            <a:ext uri="{FF2B5EF4-FFF2-40B4-BE49-F238E27FC236}">
              <a16:creationId xmlns:a16="http://schemas.microsoft.com/office/drawing/2014/main" id="{01523B73-72F4-44E2-BCEA-6CE4ABF21A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76976" y="5072364"/>
          <a:ext cx="2628900" cy="6906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609599</xdr:colOff>
      <xdr:row>16</xdr:row>
      <xdr:rowOff>4762</xdr:rowOff>
    </xdr:from>
    <xdr:to>
      <xdr:col>4</xdr:col>
      <xdr:colOff>952499</xdr:colOff>
      <xdr:row>30</xdr:row>
      <xdr:rowOff>0</xdr:rowOff>
    </xdr:to>
    <xdr:graphicFrame macro="">
      <xdr:nvGraphicFramePr>
        <xdr:cNvPr id="2" name="Chart 1">
          <a:extLst>
            <a:ext uri="{FF2B5EF4-FFF2-40B4-BE49-F238E27FC236}">
              <a16:creationId xmlns:a16="http://schemas.microsoft.com/office/drawing/2014/main" id="{6D1805D3-3989-40FB-BC90-F363034D9B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14287</xdr:rowOff>
    </xdr:from>
    <xdr:to>
      <xdr:col>10</xdr:col>
      <xdr:colOff>581025</xdr:colOff>
      <xdr:row>15</xdr:row>
      <xdr:rowOff>9525</xdr:rowOff>
    </xdr:to>
    <xdr:sp macro="" textlink="">
      <xdr:nvSpPr>
        <xdr:cNvPr id="3" name="TextBox 2">
          <a:extLst>
            <a:ext uri="{FF2B5EF4-FFF2-40B4-BE49-F238E27FC236}">
              <a16:creationId xmlns:a16="http://schemas.microsoft.com/office/drawing/2014/main" id="{2B3CD048-A8B7-464E-B506-82FC1AB0A5FF}"/>
            </a:ext>
          </a:extLst>
        </xdr:cNvPr>
        <xdr:cNvSpPr txBox="1"/>
      </xdr:nvSpPr>
      <xdr:spPr>
        <a:xfrm>
          <a:off x="5591175" y="585787"/>
          <a:ext cx="3324225" cy="2281238"/>
        </a:xfrm>
        <a:prstGeom prst="rect">
          <a:avLst/>
        </a:prstGeom>
        <a:solidFill>
          <a:schemeClr val="lt1"/>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Use this sheet to calculate digital press data rates if you have data specified in sheets per hour or sheets per minute.</a:t>
          </a:r>
        </a:p>
        <a:p>
          <a:endParaRPr lang="en-GB" sz="1100"/>
        </a:p>
        <a:p>
          <a:r>
            <a:rPr lang="en-GB" sz="1100" baseline="0"/>
            <a:t>Fill in the boxes marked with green.</a:t>
          </a:r>
        </a:p>
        <a:p>
          <a:endParaRPr lang="en-GB" sz="1100" baseline="0"/>
        </a:p>
        <a:p>
          <a:r>
            <a:rPr lang="en-GB" sz="1100" baseline="0"/>
            <a:t>Hover over the row labels on the left for hints.</a:t>
          </a:r>
        </a:p>
        <a:p>
          <a:endParaRPr lang="en-GB" sz="1100" baseline="0"/>
        </a:p>
        <a:p>
          <a:endParaRPr lang="en-GB" sz="1100"/>
        </a:p>
      </xdr:txBody>
    </xdr:sp>
    <xdr:clientData/>
  </xdr:twoCellAnchor>
  <xdr:twoCellAnchor editAs="oneCell">
    <xdr:from>
      <xdr:col>7</xdr:col>
      <xdr:colOff>409576</xdr:colOff>
      <xdr:row>26</xdr:row>
      <xdr:rowOff>109839</xdr:rowOff>
    </xdr:from>
    <xdr:to>
      <xdr:col>10</xdr:col>
      <xdr:colOff>571501</xdr:colOff>
      <xdr:row>30</xdr:row>
      <xdr:rowOff>38482</xdr:rowOff>
    </xdr:to>
    <xdr:pic>
      <xdr:nvPicPr>
        <xdr:cNvPr id="6" name="Picture 5">
          <a:extLst>
            <a:ext uri="{FF2B5EF4-FFF2-40B4-BE49-F238E27FC236}">
              <a16:creationId xmlns:a16="http://schemas.microsoft.com/office/drawing/2014/main" id="{729AD9B2-8EFB-4855-A4FA-3FD324630D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91226" y="5062839"/>
          <a:ext cx="2628900" cy="6906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609599</xdr:colOff>
      <xdr:row>16</xdr:row>
      <xdr:rowOff>4762</xdr:rowOff>
    </xdr:from>
    <xdr:to>
      <xdr:col>4</xdr:col>
      <xdr:colOff>952499</xdr:colOff>
      <xdr:row>30</xdr:row>
      <xdr:rowOff>0</xdr:rowOff>
    </xdr:to>
    <xdr:graphicFrame macro="">
      <xdr:nvGraphicFramePr>
        <xdr:cNvPr id="2" name="Chart 1">
          <a:extLst>
            <a:ext uri="{FF2B5EF4-FFF2-40B4-BE49-F238E27FC236}">
              <a16:creationId xmlns:a16="http://schemas.microsoft.com/office/drawing/2014/main" id="{F2451EAE-3269-41D2-BAE1-A2BFC1543F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14288</xdr:rowOff>
    </xdr:from>
    <xdr:to>
      <xdr:col>10</xdr:col>
      <xdr:colOff>581025</xdr:colOff>
      <xdr:row>11</xdr:row>
      <xdr:rowOff>1</xdr:rowOff>
    </xdr:to>
    <xdr:sp macro="" textlink="">
      <xdr:nvSpPr>
        <xdr:cNvPr id="3" name="TextBox 2">
          <a:extLst>
            <a:ext uri="{FF2B5EF4-FFF2-40B4-BE49-F238E27FC236}">
              <a16:creationId xmlns:a16="http://schemas.microsoft.com/office/drawing/2014/main" id="{3B4C159B-15C4-4599-9DBB-B3899B924DC7}"/>
            </a:ext>
          </a:extLst>
        </xdr:cNvPr>
        <xdr:cNvSpPr txBox="1"/>
      </xdr:nvSpPr>
      <xdr:spPr>
        <a:xfrm>
          <a:off x="5591175" y="595313"/>
          <a:ext cx="3324225" cy="1538288"/>
        </a:xfrm>
        <a:prstGeom prst="rect">
          <a:avLst/>
        </a:prstGeom>
        <a:solidFill>
          <a:schemeClr val="lt1"/>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Use this sheet to calculate digital press data rates if you have data specified in sheets per hour or sheets per minute.</a:t>
          </a:r>
        </a:p>
        <a:p>
          <a:endParaRPr lang="en-GB" sz="1100" baseline="0"/>
        </a:p>
        <a:p>
          <a:r>
            <a:rPr lang="en-GB" sz="1100" baseline="0"/>
            <a:t>Fill in the boxes marked with green.</a:t>
          </a:r>
        </a:p>
        <a:p>
          <a:endParaRPr lang="en-GB" sz="1100" baseline="0"/>
        </a:p>
        <a:p>
          <a:r>
            <a:rPr lang="en-GB" sz="1100" baseline="0"/>
            <a:t>Hover over the row labels on the left for hints.</a:t>
          </a:r>
        </a:p>
        <a:p>
          <a:endParaRPr lang="en-GB" sz="1100" baseline="0"/>
        </a:p>
        <a:p>
          <a:endParaRPr lang="en-GB" sz="1100"/>
        </a:p>
      </xdr:txBody>
    </xdr:sp>
    <xdr:clientData/>
  </xdr:twoCellAnchor>
  <xdr:twoCellAnchor editAs="oneCell">
    <xdr:from>
      <xdr:col>7</xdr:col>
      <xdr:colOff>381001</xdr:colOff>
      <xdr:row>26</xdr:row>
      <xdr:rowOff>52689</xdr:rowOff>
    </xdr:from>
    <xdr:to>
      <xdr:col>10</xdr:col>
      <xdr:colOff>542926</xdr:colOff>
      <xdr:row>29</xdr:row>
      <xdr:rowOff>171832</xdr:rowOff>
    </xdr:to>
    <xdr:pic>
      <xdr:nvPicPr>
        <xdr:cNvPr id="4" name="Picture 3">
          <a:extLst>
            <a:ext uri="{FF2B5EF4-FFF2-40B4-BE49-F238E27FC236}">
              <a16:creationId xmlns:a16="http://schemas.microsoft.com/office/drawing/2014/main" id="{7A547A47-9A41-4BE1-9C03-EC93AAD18A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48401" y="5043789"/>
          <a:ext cx="2628900" cy="6906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609599</xdr:colOff>
      <xdr:row>16</xdr:row>
      <xdr:rowOff>4762</xdr:rowOff>
    </xdr:from>
    <xdr:to>
      <xdr:col>4</xdr:col>
      <xdr:colOff>952499</xdr:colOff>
      <xdr:row>30</xdr:row>
      <xdr:rowOff>0</xdr:rowOff>
    </xdr:to>
    <xdr:graphicFrame macro="">
      <xdr:nvGraphicFramePr>
        <xdr:cNvPr id="2" name="Chart 1">
          <a:extLst>
            <a:ext uri="{FF2B5EF4-FFF2-40B4-BE49-F238E27FC236}">
              <a16:creationId xmlns:a16="http://schemas.microsoft.com/office/drawing/2014/main" id="{906D2A01-2130-41ED-B694-6871775A52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14287</xdr:rowOff>
    </xdr:from>
    <xdr:to>
      <xdr:col>10</xdr:col>
      <xdr:colOff>581025</xdr:colOff>
      <xdr:row>12</xdr:row>
      <xdr:rowOff>0</xdr:rowOff>
    </xdr:to>
    <xdr:sp macro="" textlink="">
      <xdr:nvSpPr>
        <xdr:cNvPr id="3" name="TextBox 2">
          <a:extLst>
            <a:ext uri="{FF2B5EF4-FFF2-40B4-BE49-F238E27FC236}">
              <a16:creationId xmlns:a16="http://schemas.microsoft.com/office/drawing/2014/main" id="{DF9006BB-25B1-4DD5-A044-120C2929B95C}"/>
            </a:ext>
          </a:extLst>
        </xdr:cNvPr>
        <xdr:cNvSpPr txBox="1"/>
      </xdr:nvSpPr>
      <xdr:spPr>
        <a:xfrm>
          <a:off x="5591175" y="595312"/>
          <a:ext cx="3324225" cy="1890713"/>
        </a:xfrm>
        <a:prstGeom prst="rect">
          <a:avLst/>
        </a:prstGeom>
        <a:solidFill>
          <a:schemeClr val="lt1"/>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Use this sheet to calculate digital press data rates if you have data about the inkjet head</a:t>
          </a:r>
          <a:r>
            <a:rPr lang="en-GB" sz="1100" baseline="0"/>
            <a:t> firing frequency and resolution.</a:t>
          </a:r>
          <a:endParaRPr lang="en-GB" sz="1100"/>
        </a:p>
        <a:p>
          <a:endParaRPr lang="en-GB" sz="1100"/>
        </a:p>
        <a:p>
          <a:r>
            <a:rPr lang="en-GB" sz="1100" baseline="0"/>
            <a:t>Fill in the boxes marked with green.</a:t>
          </a:r>
        </a:p>
        <a:p>
          <a:endParaRPr lang="en-GB" sz="1100" baseline="0"/>
        </a:p>
        <a:p>
          <a:r>
            <a:rPr lang="en-GB" sz="1100" baseline="0"/>
            <a:t>Hover over the row labels on the left for hints.</a:t>
          </a:r>
        </a:p>
        <a:p>
          <a:endParaRPr lang="en-GB" sz="1100" baseline="0"/>
        </a:p>
        <a:p>
          <a:endParaRPr lang="en-GB" sz="1100"/>
        </a:p>
      </xdr:txBody>
    </xdr:sp>
    <xdr:clientData/>
  </xdr:twoCellAnchor>
  <xdr:twoCellAnchor editAs="oneCell">
    <xdr:from>
      <xdr:col>7</xdr:col>
      <xdr:colOff>409576</xdr:colOff>
      <xdr:row>26</xdr:row>
      <xdr:rowOff>109839</xdr:rowOff>
    </xdr:from>
    <xdr:to>
      <xdr:col>10</xdr:col>
      <xdr:colOff>571501</xdr:colOff>
      <xdr:row>30</xdr:row>
      <xdr:rowOff>38482</xdr:rowOff>
    </xdr:to>
    <xdr:pic>
      <xdr:nvPicPr>
        <xdr:cNvPr id="4" name="Picture 3">
          <a:extLst>
            <a:ext uri="{FF2B5EF4-FFF2-40B4-BE49-F238E27FC236}">
              <a16:creationId xmlns:a16="http://schemas.microsoft.com/office/drawing/2014/main" id="{9FC53FF7-BE16-4D19-8399-80BA0DB831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76976" y="5072364"/>
          <a:ext cx="2628900" cy="6906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276225</xdr:colOff>
      <xdr:row>2</xdr:row>
      <xdr:rowOff>114300</xdr:rowOff>
    </xdr:from>
    <xdr:ext cx="5305425" cy="1814599"/>
    <xdr:sp macro="" textlink="">
      <xdr:nvSpPr>
        <xdr:cNvPr id="2" name="TextBox 1">
          <a:extLst>
            <a:ext uri="{FF2B5EF4-FFF2-40B4-BE49-F238E27FC236}">
              <a16:creationId xmlns:a16="http://schemas.microsoft.com/office/drawing/2014/main" id="{D69B0579-EC40-4ABB-AE68-A6154B16AD84}"/>
            </a:ext>
          </a:extLst>
        </xdr:cNvPr>
        <xdr:cNvSpPr txBox="1"/>
      </xdr:nvSpPr>
      <xdr:spPr>
        <a:xfrm>
          <a:off x="885825" y="495300"/>
          <a:ext cx="5305425" cy="1814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All data rates are reported in GB per second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By</a:t>
          </a:r>
          <a:r>
            <a:rPr lang="en-GB" sz="1100" baseline="0">
              <a:solidFill>
                <a:schemeClr val="tx1"/>
              </a:solidFill>
              <a:effectLst/>
              <a:latin typeface="+mn-lt"/>
              <a:ea typeface="+mn-ea"/>
              <a:cs typeface="+mn-cs"/>
            </a:rPr>
            <a:t> default they are calculated </a:t>
          </a:r>
          <a:r>
            <a:rPr lang="en-GB" sz="1100">
              <a:solidFill>
                <a:schemeClr val="tx1"/>
              </a:solidFill>
              <a:effectLst/>
              <a:latin typeface="+mn-lt"/>
              <a:ea typeface="+mn-ea"/>
              <a:cs typeface="+mn-cs"/>
            </a:rPr>
            <a:t>assuming 8 bit per pixel</a:t>
          </a:r>
          <a:r>
            <a:rPr lang="en-GB" sz="1100" baseline="0">
              <a:solidFill>
                <a:schemeClr val="tx1"/>
              </a:solidFill>
              <a:effectLst/>
              <a:latin typeface="+mn-lt"/>
              <a:ea typeface="+mn-ea"/>
              <a:cs typeface="+mn-cs"/>
            </a:rPr>
            <a:t> un-screened, uncompressed raster data. Global Graphics experience is that these rates are the best way to compare the demands on the RIP process in a digital press DFE, even if jobs are being screened in the RIP.</a:t>
          </a:r>
          <a:endParaRPr lang="en-GB">
            <a:effectLst/>
          </a:endParaRPr>
        </a:p>
        <a:p>
          <a:endParaRPr lang="en-GB" sz="1100"/>
        </a:p>
        <a:p>
          <a:r>
            <a:rPr lang="en-GB" sz="1100"/>
            <a:t>If you wish to calculate data rates for other bit depths, e.g. for data flows through the interface</a:t>
          </a:r>
          <a:r>
            <a:rPr lang="en-GB" sz="1100" baseline="0"/>
            <a:t> board for an inkjet head, you can select a different value below. This value is applied on all other sheets in this workbook.</a:t>
          </a:r>
          <a:endParaRPr lang="en-GB"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0FEE3-5FEC-41BF-AE92-BAECD5A42CC8}">
  <sheetPr codeName="Sheet1"/>
  <dimension ref="B18:I22"/>
  <sheetViews>
    <sheetView workbookViewId="0">
      <selection activeCell="B23" sqref="B23"/>
    </sheetView>
  </sheetViews>
  <sheetFormatPr defaultRowHeight="15" x14ac:dyDescent="0.25"/>
  <cols>
    <col min="1" max="1" width="11.7109375" style="22" customWidth="1"/>
    <col min="2" max="3" width="9.140625" style="22"/>
    <col min="4" max="4" width="21.28515625" style="22" customWidth="1"/>
    <col min="5" max="16384" width="9.140625" style="22"/>
  </cols>
  <sheetData>
    <row r="18" spans="2:9" ht="103.5" customHeight="1" x14ac:dyDescent="0.25"/>
    <row r="19" spans="2:9" x14ac:dyDescent="0.25">
      <c r="I19" s="20" t="s">
        <v>12</v>
      </c>
    </row>
    <row r="22" spans="2:9" x14ac:dyDescent="0.25">
      <c r="B22" s="44">
        <v>43663</v>
      </c>
    </row>
  </sheetData>
  <sheetProtection algorithmName="SHA-512" hashValue="RoAoiNXlpRcvZyB3Vcp4sC+5SGfkqqh1a/WeeYLKrs/bpnCRtpdlupjU52QqvcciqeNhHmG7fPowT3acyIz3xw==" saltValue="iwZAS2rDxjAfLMAvObDMvg==" spinCount="100000" sheet="1" objects="1" scenarios="1" selectLockedCells="1"/>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CF3CA-ED0C-4674-8A25-748BBCD6252D}">
  <sheetPr codeName="Sheet4"/>
  <dimension ref="B2:K27"/>
  <sheetViews>
    <sheetView workbookViewId="0">
      <selection activeCell="B23" sqref="B23"/>
    </sheetView>
  </sheetViews>
  <sheetFormatPr defaultRowHeight="15" x14ac:dyDescent="0.25"/>
  <cols>
    <col min="1" max="1" width="9.140625" style="17"/>
    <col min="2" max="2" width="27" style="18" customWidth="1"/>
    <col min="3" max="5" width="14.42578125" style="17" customWidth="1"/>
    <col min="6" max="7" width="4.28515625" style="17" customWidth="1"/>
    <col min="8" max="8" width="16" style="17" customWidth="1"/>
    <col min="9" max="9" width="11.85546875" style="17" customWidth="1"/>
    <col min="10" max="16384" width="9.140625" style="17"/>
  </cols>
  <sheetData>
    <row r="2" spans="2:11" ht="15.75" x14ac:dyDescent="0.25">
      <c r="B2" s="26" t="s">
        <v>34</v>
      </c>
    </row>
    <row r="4" spans="2:11" ht="30" x14ac:dyDescent="0.25">
      <c r="B4" s="43" t="s">
        <v>60</v>
      </c>
      <c r="C4" s="3" t="s">
        <v>70</v>
      </c>
      <c r="D4" s="1" t="s">
        <v>71</v>
      </c>
      <c r="E4" s="1" t="s">
        <v>72</v>
      </c>
      <c r="H4" s="16"/>
    </row>
    <row r="5" spans="2:11" x14ac:dyDescent="0.25">
      <c r="B5" s="8" t="s">
        <v>35</v>
      </c>
      <c r="C5" s="4">
        <v>120</v>
      </c>
      <c r="D5" s="2">
        <v>120</v>
      </c>
      <c r="E5" s="2">
        <v>120</v>
      </c>
    </row>
    <row r="6" spans="2:11" x14ac:dyDescent="0.25">
      <c r="B6" s="8" t="s">
        <v>1</v>
      </c>
      <c r="C6" s="4">
        <v>600</v>
      </c>
      <c r="D6" s="2">
        <v>1200</v>
      </c>
      <c r="E6" s="2">
        <v>1200</v>
      </c>
    </row>
    <row r="7" spans="2:11" x14ac:dyDescent="0.25">
      <c r="B7" s="8" t="s">
        <v>2</v>
      </c>
      <c r="C7" s="4">
        <v>600</v>
      </c>
      <c r="D7" s="2">
        <v>1200</v>
      </c>
      <c r="E7" s="2">
        <v>1200</v>
      </c>
    </row>
    <row r="8" spans="2:11" x14ac:dyDescent="0.25">
      <c r="B8" s="8" t="s">
        <v>3</v>
      </c>
      <c r="C8" s="11">
        <v>4</v>
      </c>
      <c r="D8" s="12">
        <v>4</v>
      </c>
      <c r="E8" s="12">
        <v>7</v>
      </c>
    </row>
    <row r="9" spans="2:11" x14ac:dyDescent="0.25">
      <c r="B9" s="10"/>
      <c r="C9" s="14"/>
      <c r="D9" s="15"/>
      <c r="E9" s="5"/>
    </row>
    <row r="10" spans="2:11" x14ac:dyDescent="0.25">
      <c r="B10" s="8" t="s">
        <v>4</v>
      </c>
      <c r="C10" s="13">
        <f>IF(C5/$J$17=0,"",C5/$J$17)</f>
        <v>7.4845630886297005</v>
      </c>
      <c r="D10" s="13">
        <f t="shared" ref="D10:E10" si="0">IF(D5/$J$17=0,"",D5/$J$17)</f>
        <v>7.4845630886297005</v>
      </c>
      <c r="E10" s="13">
        <f t="shared" si="0"/>
        <v>7.4845630886297005</v>
      </c>
    </row>
    <row r="11" spans="2:11" x14ac:dyDescent="0.25">
      <c r="B11" s="9" t="s">
        <v>5</v>
      </c>
      <c r="C11" s="7">
        <f>IF(C10="","",C10/60*C6*39.37*C7*39.37*C8*Config!$E$13/1000/1000/1000)</f>
        <v>0.27842519004553101</v>
      </c>
      <c r="D11" s="7">
        <f>IF(D10="","",D10/60*D6*39.37*D7*39.37*D8*Config!$E$13/1000/1000/1000)</f>
        <v>1.113700760182124</v>
      </c>
      <c r="E11" s="7">
        <f>IF(E10="","",E10/60*E6*39.37*E7*39.37*E8*Config!$E$13/1000/1000/1000)</f>
        <v>1.9489763303187173</v>
      </c>
    </row>
    <row r="16" spans="2:11" x14ac:dyDescent="0.25">
      <c r="F16" s="31"/>
      <c r="G16" s="31"/>
      <c r="H16" s="31"/>
      <c r="I16" s="31"/>
      <c r="J16" s="31"/>
      <c r="K16" s="31"/>
    </row>
    <row r="17" spans="6:11" x14ac:dyDescent="0.25">
      <c r="F17" s="31"/>
      <c r="G17" s="31"/>
      <c r="H17" s="32" t="s">
        <v>36</v>
      </c>
      <c r="I17" s="25" t="s">
        <v>22</v>
      </c>
      <c r="J17" s="33">
        <f>IF(I17="A4",16.033,16.578)</f>
        <v>16.033000000000001</v>
      </c>
      <c r="K17" s="31"/>
    </row>
    <row r="18" spans="6:11" x14ac:dyDescent="0.25">
      <c r="F18" s="31"/>
      <c r="G18" s="31"/>
      <c r="H18" s="31"/>
      <c r="I18" s="31"/>
      <c r="J18" s="31"/>
      <c r="K18" s="31"/>
    </row>
    <row r="19" spans="6:11" x14ac:dyDescent="0.25">
      <c r="F19" s="31"/>
      <c r="G19" s="31"/>
      <c r="H19" s="34" t="str">
        <f>IF((Config!E13)&lt;&gt;1,CONCATENATE("WARNING: Calculating for ",Config!D13),"")</f>
        <v/>
      </c>
      <c r="I19" s="31"/>
      <c r="J19" s="31"/>
      <c r="K19" s="31"/>
    </row>
    <row r="20" spans="6:11" x14ac:dyDescent="0.25">
      <c r="F20" s="31"/>
      <c r="G20" s="31"/>
      <c r="H20" s="35"/>
      <c r="I20" s="31"/>
      <c r="J20" s="31"/>
      <c r="K20" s="31"/>
    </row>
    <row r="21" spans="6:11" x14ac:dyDescent="0.25">
      <c r="F21" s="31"/>
      <c r="G21" s="31"/>
      <c r="H21" s="31"/>
      <c r="I21" s="31"/>
      <c r="J21" s="31"/>
      <c r="K21" s="31"/>
    </row>
    <row r="22" spans="6:11" x14ac:dyDescent="0.25">
      <c r="F22" s="31"/>
      <c r="G22" s="31"/>
      <c r="H22" s="31"/>
      <c r="I22" s="31"/>
      <c r="J22" s="31"/>
      <c r="K22" s="31"/>
    </row>
    <row r="23" spans="6:11" x14ac:dyDescent="0.25">
      <c r="H23" s="19"/>
    </row>
    <row r="26" spans="6:11" x14ac:dyDescent="0.25">
      <c r="K26" s="20" t="s">
        <v>12</v>
      </c>
    </row>
    <row r="27" spans="6:11" ht="48.75" customHeight="1" x14ac:dyDescent="0.25"/>
  </sheetData>
  <sheetProtection algorithmName="SHA-512" hashValue="h8eUBek1QumMxA1hNaP6ltI1gdww2mLqXfqoiLtlKCrBaSvklhg570QahTEdk42b06oWhFGChhMKlDVxpijWDQ==" saltValue="yKmRlJZ+adv89RSe8ghO1w==" spinCount="100000" sheet="1" objects="1" scenarios="1" selectLockedCells="1"/>
  <dataValidations count="3">
    <dataValidation type="list" allowBlank="1" showInputMessage="1" showErrorMessage="1" sqref="I17" xr:uid="{5959A86D-18E2-4FCE-BFCE-20D19D74E74A}">
      <formula1>pagesize</formula1>
    </dataValidation>
    <dataValidation type="whole" allowBlank="1" showInputMessage="1" showErrorMessage="1" errorTitle="Colorants" error="Colorants must be a whole number between 1 and 20." sqref="C8:E8" xr:uid="{8404501A-5CC7-45A4-BFD3-8A94622183FA}">
      <formula1>1</formula1>
      <formula2>20</formula2>
    </dataValidation>
    <dataValidation type="decimal" operator="greaterThanOrEqual" allowBlank="1" showInputMessage="1" showErrorMessage="1" sqref="C5:E7" xr:uid="{0D9210A7-6642-46A7-B88A-6A2065A436EB}">
      <formula1>1</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ECDA5-1703-4407-8C70-E4879D6CEE37}">
  <sheetPr codeName="Sheet5"/>
  <dimension ref="B2:L27"/>
  <sheetViews>
    <sheetView tabSelected="1" workbookViewId="0">
      <selection activeCell="C6" sqref="C6"/>
    </sheetView>
  </sheetViews>
  <sheetFormatPr defaultRowHeight="15" x14ac:dyDescent="0.25"/>
  <cols>
    <col min="1" max="1" width="9.140625" style="17"/>
    <col min="2" max="2" width="27" style="18" customWidth="1"/>
    <col min="3" max="5" width="14.42578125" style="17" customWidth="1"/>
    <col min="6" max="7" width="4.28515625" style="17" customWidth="1"/>
    <col min="8" max="8" width="18.7109375" style="17" customWidth="1"/>
    <col min="9" max="9" width="11.85546875" style="17" customWidth="1"/>
    <col min="10" max="10" width="9.140625" style="17"/>
    <col min="11" max="11" width="6.7109375" style="17" customWidth="1"/>
    <col min="12" max="16384" width="9.140625" style="17"/>
  </cols>
  <sheetData>
    <row r="2" spans="2:12" ht="15.75" x14ac:dyDescent="0.25">
      <c r="B2" s="26" t="s">
        <v>37</v>
      </c>
    </row>
    <row r="4" spans="2:12" ht="30" x14ac:dyDescent="0.25">
      <c r="B4" s="43" t="s">
        <v>60</v>
      </c>
      <c r="C4" s="3" t="s">
        <v>67</v>
      </c>
      <c r="D4" s="1" t="s">
        <v>68</v>
      </c>
      <c r="E4" s="1" t="s">
        <v>69</v>
      </c>
      <c r="H4" s="16"/>
    </row>
    <row r="5" spans="2:12" x14ac:dyDescent="0.25">
      <c r="B5" s="8" t="s">
        <v>38</v>
      </c>
      <c r="C5" s="4">
        <v>330</v>
      </c>
      <c r="D5" s="4">
        <v>330</v>
      </c>
      <c r="E5" s="4">
        <v>330</v>
      </c>
    </row>
    <row r="6" spans="2:12" x14ac:dyDescent="0.25">
      <c r="B6" s="8" t="s">
        <v>39</v>
      </c>
      <c r="C6" s="4">
        <v>90</v>
      </c>
      <c r="D6" s="4">
        <v>90</v>
      </c>
      <c r="E6" s="4">
        <v>90</v>
      </c>
    </row>
    <row r="7" spans="2:12" x14ac:dyDescent="0.25">
      <c r="B7" s="8" t="s">
        <v>0</v>
      </c>
      <c r="C7" s="4">
        <v>2</v>
      </c>
      <c r="D7" s="2">
        <v>2</v>
      </c>
      <c r="E7" s="2">
        <v>2</v>
      </c>
    </row>
    <row r="8" spans="2:12" x14ac:dyDescent="0.25">
      <c r="B8" s="8" t="s">
        <v>40</v>
      </c>
      <c r="C8" s="4">
        <v>600</v>
      </c>
      <c r="D8" s="2">
        <v>1200</v>
      </c>
      <c r="E8" s="2">
        <v>1200</v>
      </c>
    </row>
    <row r="9" spans="2:12" x14ac:dyDescent="0.25">
      <c r="B9" s="8" t="s">
        <v>41</v>
      </c>
      <c r="C9" s="4">
        <v>600</v>
      </c>
      <c r="D9" s="2">
        <v>1200</v>
      </c>
      <c r="E9" s="2">
        <v>1200</v>
      </c>
    </row>
    <row r="10" spans="2:12" x14ac:dyDescent="0.25">
      <c r="B10" s="8" t="s">
        <v>3</v>
      </c>
      <c r="C10" s="11">
        <v>4</v>
      </c>
      <c r="D10" s="12">
        <v>4</v>
      </c>
      <c r="E10" s="12">
        <v>7</v>
      </c>
    </row>
    <row r="11" spans="2:12" x14ac:dyDescent="0.25">
      <c r="B11" s="10"/>
      <c r="C11" s="14"/>
      <c r="D11" s="15"/>
      <c r="E11" s="5"/>
    </row>
    <row r="12" spans="2:12" x14ac:dyDescent="0.25">
      <c r="B12" s="8" t="s">
        <v>4</v>
      </c>
      <c r="C12" s="13">
        <f>IF(C5*$J$18*C6*$J$19*C7/1000000*60/$J$20=0,"",C5*$J$18*C6*$J$19*C7/1000000*$J$20/60)</f>
        <v>59.4</v>
      </c>
      <c r="D12" s="13">
        <f t="shared" ref="D12:E12" si="0">IF(D5*$J$18*D6*$J$19*D7/1000000*60/$J$20=0,"",D5*$J$18*D6*$J$19*D7/1000000*$J$20/60)</f>
        <v>59.4</v>
      </c>
      <c r="E12" s="13">
        <f t="shared" si="0"/>
        <v>59.4</v>
      </c>
    </row>
    <row r="13" spans="2:12" x14ac:dyDescent="0.25">
      <c r="B13" s="8" t="s">
        <v>24</v>
      </c>
      <c r="C13" s="6">
        <f>IF(C12="","",C12*$J$21)</f>
        <v>952.36020000000008</v>
      </c>
      <c r="D13" s="6">
        <f>IF(D12="","",D12*$J$21)</f>
        <v>952.36020000000008</v>
      </c>
      <c r="E13" s="6">
        <f t="shared" ref="E13" si="1">IF(E12="","",E12*$J$21)</f>
        <v>952.36020000000008</v>
      </c>
    </row>
    <row r="14" spans="2:12" x14ac:dyDescent="0.25">
      <c r="B14" s="9" t="s">
        <v>5</v>
      </c>
      <c r="C14" s="7">
        <f>IF(C12="","",C12/60*C8*39.37*C9*39.37*C10*Config!$E$13/1000/1000/1000)</f>
        <v>2.2096755806399995</v>
      </c>
      <c r="D14" s="7">
        <f>IF(D12="","",D12/60*D8*39.37*D9*39.37*D10*Config!$E$13/1000/1000/1000)</f>
        <v>8.8387023225599979</v>
      </c>
      <c r="E14" s="7">
        <f>IF(E12="","",E12/60*E8*39.37*E9*39.37*E10*Config!$E$13/1000/1000/1000)</f>
        <v>15.46772906448</v>
      </c>
    </row>
    <row r="16" spans="2:12" x14ac:dyDescent="0.25">
      <c r="F16" s="31"/>
      <c r="G16" s="31"/>
      <c r="H16" s="31"/>
      <c r="I16" s="31"/>
      <c r="J16" s="31"/>
      <c r="K16" s="31"/>
      <c r="L16" s="31"/>
    </row>
    <row r="17" spans="6:12" x14ac:dyDescent="0.25">
      <c r="F17" s="31"/>
      <c r="G17" s="31"/>
      <c r="H17" s="31"/>
      <c r="I17" s="31"/>
      <c r="J17" s="31"/>
      <c r="K17" s="31"/>
      <c r="L17" s="31"/>
    </row>
    <row r="18" spans="6:12" x14ac:dyDescent="0.25">
      <c r="F18" s="31"/>
      <c r="G18" s="31"/>
      <c r="H18" s="37" t="s">
        <v>44</v>
      </c>
      <c r="I18" s="25" t="s">
        <v>7</v>
      </c>
      <c r="J18" s="33">
        <f>IF(I18="mm",1,25.4)</f>
        <v>1</v>
      </c>
      <c r="K18" s="31"/>
      <c r="L18" s="31"/>
    </row>
    <row r="19" spans="6:12" x14ac:dyDescent="0.25">
      <c r="F19" s="31"/>
      <c r="G19" s="31"/>
      <c r="H19" s="37" t="s">
        <v>45</v>
      </c>
      <c r="I19" s="25" t="s">
        <v>42</v>
      </c>
      <c r="J19" s="33">
        <f>VLOOKUP(I19,Utility!B3:C6,2,FALSE)</f>
        <v>1000</v>
      </c>
      <c r="K19" s="31"/>
      <c r="L19" s="31"/>
    </row>
    <row r="20" spans="6:12" x14ac:dyDescent="0.25">
      <c r="F20" s="31"/>
      <c r="G20" s="31"/>
      <c r="H20" s="37" t="s">
        <v>48</v>
      </c>
      <c r="I20" s="25" t="s">
        <v>15</v>
      </c>
      <c r="J20" s="33">
        <f>VLOOKUP(I20,Utility!E3:F5,2,FALSE)</f>
        <v>60</v>
      </c>
      <c r="K20" s="31"/>
      <c r="L20" s="31"/>
    </row>
    <row r="21" spans="6:12" x14ac:dyDescent="0.25">
      <c r="F21" s="31"/>
      <c r="G21" s="31"/>
      <c r="H21" s="32" t="s">
        <v>49</v>
      </c>
      <c r="I21" s="25" t="s">
        <v>22</v>
      </c>
      <c r="J21" s="33">
        <f>IF(I21="A4",16.033,16.578)</f>
        <v>16.033000000000001</v>
      </c>
      <c r="K21" s="31"/>
      <c r="L21" s="31"/>
    </row>
    <row r="22" spans="6:12" x14ac:dyDescent="0.25">
      <c r="F22" s="31"/>
      <c r="G22" s="31"/>
      <c r="H22" s="31"/>
      <c r="I22" s="31"/>
      <c r="J22" s="31"/>
      <c r="K22" s="31"/>
      <c r="L22" s="31"/>
    </row>
    <row r="23" spans="6:12" x14ac:dyDescent="0.25">
      <c r="F23" s="31"/>
      <c r="G23" s="31"/>
      <c r="H23" s="34" t="str">
        <f>IF((Config!E13)&lt;&gt;1,CONCATENATE("WARNING: Calculating for ",Config!D13),"")</f>
        <v/>
      </c>
      <c r="I23" s="31"/>
      <c r="J23" s="31"/>
      <c r="K23" s="31"/>
      <c r="L23" s="31"/>
    </row>
    <row r="24" spans="6:12" x14ac:dyDescent="0.25">
      <c r="F24" s="31"/>
      <c r="G24" s="31"/>
      <c r="H24" s="35"/>
      <c r="I24" s="31"/>
      <c r="J24" s="31"/>
      <c r="K24" s="31"/>
      <c r="L24" s="31"/>
    </row>
    <row r="25" spans="6:12" x14ac:dyDescent="0.25">
      <c r="F25" s="31"/>
      <c r="G25" s="31"/>
      <c r="H25" s="31"/>
      <c r="I25" s="31"/>
      <c r="J25" s="31"/>
      <c r="K25" s="31"/>
      <c r="L25" s="31"/>
    </row>
    <row r="26" spans="6:12" x14ac:dyDescent="0.25">
      <c r="F26" s="31"/>
      <c r="G26" s="31"/>
      <c r="H26" s="31"/>
      <c r="I26" s="31"/>
      <c r="J26" s="31"/>
      <c r="K26" s="38" t="s">
        <v>12</v>
      </c>
      <c r="L26" s="31"/>
    </row>
    <row r="27" spans="6:12" x14ac:dyDescent="0.25">
      <c r="H27" s="19"/>
    </row>
  </sheetData>
  <sheetProtection algorithmName="SHA-512" hashValue="kwZ4mE8wzT0334bWqSdVYEsro8lqFkbJoax4qz6LyqPAGjVRAPgGOrWEYWt7CJxrlUjhxwAzadi5kN7hs1K9tQ==" saltValue="Uu1wqNRcnHzGwpoBquLJqQ==" spinCount="100000" sheet="1" objects="1" scenarios="1" selectLockedCells="1"/>
  <dataValidations count="7">
    <dataValidation type="list" allowBlank="1" showInputMessage="1" showErrorMessage="1" sqref="I21" xr:uid="{B3C9A1C4-E8A0-419E-B4AC-E70CB39D75BB}">
      <formula1>pagesize</formula1>
    </dataValidation>
    <dataValidation type="list" allowBlank="1" showInputMessage="1" showErrorMessage="1" sqref="I20" xr:uid="{280268F2-6FEB-436A-BD5D-26BA27734F7F}">
      <formula1>time_s</formula1>
    </dataValidation>
    <dataValidation type="list" allowBlank="1" showInputMessage="1" showErrorMessage="1" sqref="I18" xr:uid="{85D5113D-2695-48ED-9EF4-23FCCB09BA4F}">
      <formula1>units</formula1>
    </dataValidation>
    <dataValidation type="whole" allowBlank="1" showInputMessage="1" showErrorMessage="1" errorTitle="Colorants" error="Colorants must be a whole number between 1 and 20." sqref="C10:E10" xr:uid="{5593DB3B-37CA-4052-AE48-CF1574DBE5CA}">
      <formula1>1</formula1>
      <formula2>20</formula2>
    </dataValidation>
    <dataValidation type="decimal" operator="greaterThanOrEqual" allowBlank="1" showInputMessage="1" showErrorMessage="1" sqref="C8:E9 C5:E6" xr:uid="{1E1A1941-D9B2-4FF2-8EE5-1DB0362939ED}">
      <formula1>1</formula1>
    </dataValidation>
    <dataValidation type="whole" allowBlank="1" showInputMessage="1" showErrorMessage="1" errorTitle="Sides" error="Sides must be either 1 or 2" sqref="C7:E7" xr:uid="{D3F25D68-2F2C-4CE6-8BDE-0C33D84E7B43}">
      <formula1>1</formula1>
      <formula2>2</formula2>
    </dataValidation>
    <dataValidation type="list" allowBlank="1" showInputMessage="1" showErrorMessage="1" sqref="I19" xr:uid="{376DA73A-9B0A-4699-A2FC-0E4C2AF2B4D4}">
      <formula1>unit_all</formula1>
    </dataValidation>
  </dataValidations>
  <pageMargins left="0.7" right="0.7" top="0.75" bottom="0.75" header="0.3" footer="0.3"/>
  <pageSetup paperSize="9" orientation="portrait" horizontalDpi="4294967295" verticalDpi="4294967295"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CF7AD-AF05-45E3-A5EE-EC885570745B}">
  <sheetPr codeName="Sheet2"/>
  <dimension ref="B2:K26"/>
  <sheetViews>
    <sheetView workbookViewId="0">
      <selection activeCell="B23" sqref="B23"/>
    </sheetView>
  </sheetViews>
  <sheetFormatPr defaultRowHeight="15" x14ac:dyDescent="0.25"/>
  <cols>
    <col min="1" max="1" width="9.140625" style="17"/>
    <col min="2" max="2" width="27" style="18" customWidth="1"/>
    <col min="3" max="5" width="14.42578125" style="17" customWidth="1"/>
    <col min="6" max="7" width="4.28515625" style="17" customWidth="1"/>
    <col min="8" max="8" width="16" style="17" customWidth="1"/>
    <col min="9" max="9" width="11.85546875" style="17" customWidth="1"/>
    <col min="10" max="16384" width="9.140625" style="17"/>
  </cols>
  <sheetData>
    <row r="2" spans="2:8" ht="15.75" x14ac:dyDescent="0.25">
      <c r="B2" s="26" t="s">
        <v>18</v>
      </c>
    </row>
    <row r="4" spans="2:8" ht="30" x14ac:dyDescent="0.25">
      <c r="B4" s="43" t="s">
        <v>60</v>
      </c>
      <c r="C4" s="3" t="s">
        <v>64</v>
      </c>
      <c r="D4" s="1" t="s">
        <v>65</v>
      </c>
      <c r="E4" s="1" t="s">
        <v>66</v>
      </c>
      <c r="H4" s="16"/>
    </row>
    <row r="5" spans="2:8" x14ac:dyDescent="0.25">
      <c r="B5" s="8" t="s">
        <v>16</v>
      </c>
      <c r="C5" s="4">
        <v>5000</v>
      </c>
      <c r="D5" s="2">
        <v>5000</v>
      </c>
      <c r="E5" s="2">
        <v>5000</v>
      </c>
    </row>
    <row r="6" spans="2:8" x14ac:dyDescent="0.25">
      <c r="B6" s="8" t="s">
        <v>10</v>
      </c>
      <c r="C6" s="4">
        <v>290</v>
      </c>
      <c r="D6" s="4">
        <v>290</v>
      </c>
      <c r="E6" s="4">
        <v>290</v>
      </c>
    </row>
    <row r="7" spans="2:8" x14ac:dyDescent="0.25">
      <c r="B7" s="8" t="s">
        <v>11</v>
      </c>
      <c r="C7" s="4">
        <v>450</v>
      </c>
      <c r="D7" s="4">
        <v>450</v>
      </c>
      <c r="E7" s="4">
        <v>450</v>
      </c>
    </row>
    <row r="8" spans="2:8" x14ac:dyDescent="0.25">
      <c r="B8" s="8" t="s">
        <v>0</v>
      </c>
      <c r="C8" s="4">
        <v>2</v>
      </c>
      <c r="D8" s="2">
        <v>2</v>
      </c>
      <c r="E8" s="2">
        <v>2</v>
      </c>
    </row>
    <row r="9" spans="2:8" x14ac:dyDescent="0.25">
      <c r="B9" s="8" t="s">
        <v>1</v>
      </c>
      <c r="C9" s="4">
        <v>600</v>
      </c>
      <c r="D9" s="2">
        <v>1200</v>
      </c>
      <c r="E9" s="2">
        <v>1200</v>
      </c>
    </row>
    <row r="10" spans="2:8" x14ac:dyDescent="0.25">
      <c r="B10" s="8" t="s">
        <v>2</v>
      </c>
      <c r="C10" s="4">
        <v>600</v>
      </c>
      <c r="D10" s="2">
        <v>1200</v>
      </c>
      <c r="E10" s="2">
        <v>1200</v>
      </c>
    </row>
    <row r="11" spans="2:8" x14ac:dyDescent="0.25">
      <c r="B11" s="8" t="s">
        <v>3</v>
      </c>
      <c r="C11" s="11">
        <v>4</v>
      </c>
      <c r="D11" s="12">
        <v>4</v>
      </c>
      <c r="E11" s="12">
        <v>7</v>
      </c>
    </row>
    <row r="12" spans="2:8" x14ac:dyDescent="0.25">
      <c r="B12" s="10"/>
      <c r="C12" s="14"/>
      <c r="D12" s="15"/>
      <c r="E12" s="5"/>
    </row>
    <row r="13" spans="2:8" x14ac:dyDescent="0.25">
      <c r="B13" s="8" t="s">
        <v>4</v>
      </c>
      <c r="C13" s="13">
        <f>IF(C5/$J$19*C6*$J$18*C7*$J$18*C8/1000000=0,"",C5/$J$19*C6*$J$18*C7*$J$18*C8/1000000)</f>
        <v>21.749999999999996</v>
      </c>
      <c r="D13" s="13">
        <f t="shared" ref="D13:E13" si="0">IF(D5/$J$19*D6*$J$18*D7*$J$18*D8/1000000=0,"",D5/$J$19*D6*$J$18*D7*$J$18*D8/1000000)</f>
        <v>21.749999999999996</v>
      </c>
      <c r="E13" s="13">
        <f t="shared" si="0"/>
        <v>21.749999999999996</v>
      </c>
    </row>
    <row r="14" spans="2:8" x14ac:dyDescent="0.25">
      <c r="B14" s="8" t="s">
        <v>24</v>
      </c>
      <c r="C14" s="6">
        <f>IF(C13="","",C13*$J$20)</f>
        <v>348.71774999999997</v>
      </c>
      <c r="D14" s="6">
        <f t="shared" ref="D14:E14" si="1">IF(D13="","",D13*$J$20)</f>
        <v>348.71774999999997</v>
      </c>
      <c r="E14" s="6">
        <f t="shared" si="1"/>
        <v>348.71774999999997</v>
      </c>
    </row>
    <row r="15" spans="2:8" x14ac:dyDescent="0.25">
      <c r="B15" s="9" t="s">
        <v>5</v>
      </c>
      <c r="C15" s="7">
        <f>IF(C13="","",C13/60*C9*39.37*C10*39.37*C11*Config!$E$13/1000/1000/1000)</f>
        <v>0.80909838179999982</v>
      </c>
      <c r="D15" s="7">
        <f>IF(D13="","",D13/60*D9*39.37*D10*39.37*D11*Config!$E$13/1000/1000/1000)</f>
        <v>3.2363935271999993</v>
      </c>
      <c r="E15" s="7">
        <f>IF(E13="","",E13/60*E9*39.37*E10*39.37*E11*Config!$E$13/1000/1000/1000)</f>
        <v>5.6636886725999984</v>
      </c>
    </row>
    <row r="18" spans="8:11" x14ac:dyDescent="0.25">
      <c r="H18" s="21" t="s">
        <v>9</v>
      </c>
      <c r="I18" s="25" t="s">
        <v>7</v>
      </c>
      <c r="J18" s="23">
        <f>IF(I18="mm",1,25.4)</f>
        <v>1</v>
      </c>
    </row>
    <row r="19" spans="8:11" x14ac:dyDescent="0.25">
      <c r="H19" s="21" t="s">
        <v>17</v>
      </c>
      <c r="I19" s="25" t="s">
        <v>14</v>
      </c>
      <c r="J19" s="24">
        <f>IF(I19="hour",60,1)</f>
        <v>60</v>
      </c>
    </row>
    <row r="20" spans="8:11" x14ac:dyDescent="0.25">
      <c r="H20" s="27" t="s">
        <v>25</v>
      </c>
      <c r="I20" s="25" t="s">
        <v>22</v>
      </c>
      <c r="J20" s="24">
        <f>IF(I20="A4",16.033,16.578)</f>
        <v>16.033000000000001</v>
      </c>
    </row>
    <row r="22" spans="8:11" x14ac:dyDescent="0.25">
      <c r="H22" s="30" t="str">
        <f>IF((Config!E13)&lt;&gt;1,CONCATENATE("WARNING: Calculating for ",Config!D13),"")</f>
        <v/>
      </c>
    </row>
    <row r="23" spans="8:11" x14ac:dyDescent="0.25">
      <c r="H23" s="29"/>
    </row>
    <row r="26" spans="8:11" x14ac:dyDescent="0.25">
      <c r="H26" s="19"/>
      <c r="K26" s="20" t="s">
        <v>12</v>
      </c>
    </row>
  </sheetData>
  <sheetProtection algorithmName="SHA-512" hashValue="+WC5JjkGwvjPTJVq2/KjwdRAUmNpTX2o/oE/3auTGYYjwByUDPvAXW3XbPMMD2yZEjxz8qPWiA638nowVVAXCA==" saltValue="3CeUI86X/l9uACs5aVffuA==" spinCount="100000" sheet="1" objects="1" scenarios="1" selectLockedCells="1"/>
  <dataValidations count="6">
    <dataValidation type="whole" allowBlank="1" showInputMessage="1" showErrorMessage="1" errorTitle="Sides" error="Sides must be either 1 or 2" sqref="C8:E8" xr:uid="{D4AF2041-DE40-4B0A-BC8E-9E1D0115B07D}">
      <formula1>1</formula1>
      <formula2>2</formula2>
    </dataValidation>
    <dataValidation type="decimal" operator="greaterThanOrEqual" allowBlank="1" showInputMessage="1" showErrorMessage="1" sqref="C9:E10 C5:E7" xr:uid="{E5922A05-603A-4E51-BCC7-4A018BCF6F0F}">
      <formula1>1</formula1>
    </dataValidation>
    <dataValidation type="whole" allowBlank="1" showInputMessage="1" showErrorMessage="1" errorTitle="Colorants" error="Colorants must be a whole number between 1 and 20." sqref="C11:E11" xr:uid="{4B1AB70A-161E-4B7E-8F52-396CE2609B9E}">
      <formula1>1</formula1>
      <formula2>20</formula2>
    </dataValidation>
    <dataValidation type="list" allowBlank="1" showInputMessage="1" showErrorMessage="1" sqref="I18" xr:uid="{9A4AAE05-90FA-4B5F-8B0E-94DF2BCAA6A1}">
      <formula1>units</formula1>
    </dataValidation>
    <dataValidation type="list" allowBlank="1" showInputMessage="1" showErrorMessage="1" sqref="I19" xr:uid="{C873D35E-4EEA-447E-A6FB-B68CD0B322A5}">
      <formula1>period</formula1>
    </dataValidation>
    <dataValidation type="list" allowBlank="1" showInputMessage="1" showErrorMessage="1" sqref="I20" xr:uid="{60E9735B-CAB0-4AC8-A80A-3EC35F18EEA7}">
      <formula1>pagesize</formula1>
    </dataValidation>
  </dataValidations>
  <pageMargins left="0.7" right="0.7" top="0.75" bottom="0.75" header="0.3" footer="0.3"/>
  <pageSetup paperSize="9" orientation="portrait" horizontalDpi="4294967295" verticalDpi="4294967295"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BF081-5D74-406B-8286-F9BBBCCEE535}">
  <sheetPr codeName="Sheet6"/>
  <dimension ref="B2:K26"/>
  <sheetViews>
    <sheetView workbookViewId="0">
      <selection activeCell="B23" sqref="B23"/>
    </sheetView>
  </sheetViews>
  <sheetFormatPr defaultRowHeight="15" x14ac:dyDescent="0.25"/>
  <cols>
    <col min="1" max="1" width="9.140625" style="17"/>
    <col min="2" max="2" width="27" style="18" customWidth="1"/>
    <col min="3" max="5" width="14.42578125" style="17" customWidth="1"/>
    <col min="6" max="7" width="4.28515625" style="17" customWidth="1"/>
    <col min="8" max="8" width="16" style="17" customWidth="1"/>
    <col min="9" max="9" width="11.85546875" style="17" customWidth="1"/>
    <col min="10" max="16384" width="9.140625" style="17"/>
  </cols>
  <sheetData>
    <row r="2" spans="2:8" ht="15.75" x14ac:dyDescent="0.25">
      <c r="B2" s="26" t="s">
        <v>19</v>
      </c>
    </row>
    <row r="4" spans="2:8" ht="30" x14ac:dyDescent="0.25">
      <c r="B4" s="43" t="s">
        <v>60</v>
      </c>
      <c r="C4" s="3" t="s">
        <v>61</v>
      </c>
      <c r="D4" s="1" t="s">
        <v>62</v>
      </c>
      <c r="E4" s="1" t="s">
        <v>63</v>
      </c>
      <c r="H4" s="16"/>
    </row>
    <row r="5" spans="2:8" ht="17.25" x14ac:dyDescent="0.25">
      <c r="B5" s="8" t="s">
        <v>20</v>
      </c>
      <c r="C5" s="4">
        <v>900</v>
      </c>
      <c r="D5" s="4">
        <v>900</v>
      </c>
      <c r="E5" s="4">
        <v>900</v>
      </c>
    </row>
    <row r="6" spans="2:8" x14ac:dyDescent="0.25">
      <c r="B6" s="8" t="s">
        <v>1</v>
      </c>
      <c r="C6" s="4">
        <v>600</v>
      </c>
      <c r="D6" s="2">
        <v>1200</v>
      </c>
      <c r="E6" s="2">
        <v>1200</v>
      </c>
    </row>
    <row r="7" spans="2:8" x14ac:dyDescent="0.25">
      <c r="B7" s="8" t="s">
        <v>2</v>
      </c>
      <c r="C7" s="4">
        <v>600</v>
      </c>
      <c r="D7" s="2">
        <v>1200</v>
      </c>
      <c r="E7" s="2">
        <v>1200</v>
      </c>
    </row>
    <row r="8" spans="2:8" x14ac:dyDescent="0.25">
      <c r="B8" s="8" t="s">
        <v>3</v>
      </c>
      <c r="C8" s="11">
        <v>4</v>
      </c>
      <c r="D8" s="12">
        <v>4</v>
      </c>
      <c r="E8" s="12">
        <v>7</v>
      </c>
    </row>
    <row r="9" spans="2:8" x14ac:dyDescent="0.25">
      <c r="B9" s="10"/>
      <c r="C9" s="14"/>
      <c r="D9" s="15"/>
      <c r="E9" s="5"/>
    </row>
    <row r="10" spans="2:8" x14ac:dyDescent="0.25">
      <c r="B10" s="8" t="s">
        <v>24</v>
      </c>
      <c r="C10" s="6">
        <f>IF(C5*$J$19/$J$18=0,"",C5*$J$19/$J$18)</f>
        <v>240.495</v>
      </c>
      <c r="D10" s="6">
        <f t="shared" ref="D10:E10" si="0">IF(D5*$J$19/$J$18=0,"",D5*$J$19/$J$18)</f>
        <v>240.495</v>
      </c>
      <c r="E10" s="6">
        <f t="shared" si="0"/>
        <v>240.495</v>
      </c>
    </row>
    <row r="11" spans="2:8" x14ac:dyDescent="0.25">
      <c r="B11" s="9" t="s">
        <v>5</v>
      </c>
      <c r="C11" s="7">
        <f>IF(C10="","",C5/$J$18*39.37*39.37*C6*C7*C8*Config!$E$13/1000/1000/1000/60)</f>
        <v>0.55799888399999997</v>
      </c>
      <c r="D11" s="7">
        <f>IF(D10="","",D5/$J$18*39.37*39.37*D6*D7*D8*Config!$E$13/1000/1000/1000/60)</f>
        <v>2.2319955359999999</v>
      </c>
      <c r="E11" s="7">
        <f>IF(E10="","",E5/$J$18*39.37*39.37*E6*E7*E8*Config!$E$13/1000/1000/1000/60)</f>
        <v>3.9059921879999995</v>
      </c>
    </row>
    <row r="18" spans="8:11" x14ac:dyDescent="0.25">
      <c r="H18" s="21" t="s">
        <v>17</v>
      </c>
      <c r="I18" s="25" t="s">
        <v>14</v>
      </c>
      <c r="J18" s="24">
        <f>IF(I18="hour",60,1)</f>
        <v>60</v>
      </c>
    </row>
    <row r="19" spans="8:11" x14ac:dyDescent="0.25">
      <c r="H19" s="27" t="s">
        <v>25</v>
      </c>
      <c r="I19" s="25" t="s">
        <v>22</v>
      </c>
      <c r="J19" s="24">
        <f>IF(I19="A4",16.033,16.578)</f>
        <v>16.033000000000001</v>
      </c>
    </row>
    <row r="21" spans="8:11" x14ac:dyDescent="0.25">
      <c r="H21" s="30" t="str">
        <f>IF((Config!E13)&lt;&gt;1,CONCATENATE("WARNING: Calculating for ",Config!D13),"")</f>
        <v/>
      </c>
    </row>
    <row r="25" spans="8:11" x14ac:dyDescent="0.25">
      <c r="H25" s="19"/>
    </row>
    <row r="26" spans="8:11" x14ac:dyDescent="0.25">
      <c r="K26" s="20" t="s">
        <v>12</v>
      </c>
    </row>
  </sheetData>
  <sheetProtection algorithmName="SHA-512" hashValue="JJ/SdCwR9bDhWA2geuA0yZw7TFMjiCbJXU1dhjQuhVBz3iKIcLHOp1B7UFaXAIH6Mw2dckOYt5wGkq3B6ZG5KA==" saltValue="gFacANnasLc5Wge8v0nKwA==" spinCount="100000" sheet="1" objects="1" scenarios="1" selectLockedCells="1"/>
  <dataValidations count="4">
    <dataValidation type="list" allowBlank="1" showInputMessage="1" showErrorMessage="1" sqref="I18" xr:uid="{18F216FB-D4E9-4FFF-AB38-6C448DEE171A}">
      <formula1>period</formula1>
    </dataValidation>
    <dataValidation type="whole" allowBlank="1" showInputMessage="1" showErrorMessage="1" errorTitle="Colorants" error="Colorants must be a whole number between 1 and 20." sqref="C8:E8" xr:uid="{0DE8BEF6-8CAD-4FAA-BBE5-C5DFC285FDCC}">
      <formula1>1</formula1>
      <formula2>20</formula2>
    </dataValidation>
    <dataValidation type="decimal" operator="greaterThanOrEqual" allowBlank="1" showInputMessage="1" showErrorMessage="1" sqref="C5:E7" xr:uid="{B4B496DB-855D-40FF-8D19-32EC04DA456D}">
      <formula1>1</formula1>
    </dataValidation>
    <dataValidation type="list" allowBlank="1" showInputMessage="1" showErrorMessage="1" sqref="I19" xr:uid="{DF54FCF7-7684-4148-AE82-C1666C23C0E3}">
      <formula1>pagesize</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59804-8A90-478A-B878-2E1673E5429B}">
  <sheetPr codeName="Sheet7"/>
  <dimension ref="B2:K26"/>
  <sheetViews>
    <sheetView workbookViewId="0">
      <selection activeCell="B23" sqref="B23"/>
    </sheetView>
  </sheetViews>
  <sheetFormatPr defaultRowHeight="15" x14ac:dyDescent="0.25"/>
  <cols>
    <col min="1" max="1" width="9.140625" style="17"/>
    <col min="2" max="2" width="27" style="18" customWidth="1"/>
    <col min="3" max="5" width="14.42578125" style="17" customWidth="1"/>
    <col min="6" max="7" width="4.28515625" style="17" customWidth="1"/>
    <col min="8" max="8" width="16" style="17" customWidth="1"/>
    <col min="9" max="9" width="11.85546875" style="17" customWidth="1"/>
    <col min="10" max="16384" width="9.140625" style="17"/>
  </cols>
  <sheetData>
    <row r="2" spans="2:8" ht="15.75" x14ac:dyDescent="0.25">
      <c r="B2" s="26" t="s">
        <v>47</v>
      </c>
    </row>
    <row r="4" spans="2:8" ht="30" x14ac:dyDescent="0.25">
      <c r="B4" s="43" t="s">
        <v>60</v>
      </c>
      <c r="C4" s="3" t="s">
        <v>57</v>
      </c>
      <c r="D4" s="1" t="s">
        <v>56</v>
      </c>
      <c r="E4" s="1" t="s">
        <v>58</v>
      </c>
      <c r="H4" s="16"/>
    </row>
    <row r="5" spans="2:8" x14ac:dyDescent="0.25">
      <c r="B5" s="8" t="s">
        <v>50</v>
      </c>
      <c r="C5" s="4">
        <v>70</v>
      </c>
      <c r="D5" s="2">
        <v>70</v>
      </c>
      <c r="E5" s="2">
        <v>70</v>
      </c>
    </row>
    <row r="6" spans="2:8" x14ac:dyDescent="0.25">
      <c r="B6" s="8" t="s">
        <v>51</v>
      </c>
      <c r="C6" s="4">
        <v>20</v>
      </c>
      <c r="D6" s="4">
        <v>40</v>
      </c>
      <c r="E6" s="4">
        <v>70</v>
      </c>
    </row>
    <row r="7" spans="2:8" x14ac:dyDescent="0.25">
      <c r="B7" s="8" t="s">
        <v>52</v>
      </c>
      <c r="C7" s="4">
        <v>2048</v>
      </c>
      <c r="D7" s="4">
        <v>2048</v>
      </c>
      <c r="E7" s="4">
        <v>2048</v>
      </c>
    </row>
    <row r="8" spans="2:8" x14ac:dyDescent="0.25">
      <c r="B8" s="8" t="s">
        <v>59</v>
      </c>
      <c r="C8" s="4">
        <v>1</v>
      </c>
      <c r="D8" s="4">
        <v>2</v>
      </c>
      <c r="E8" s="4">
        <v>2</v>
      </c>
    </row>
    <row r="9" spans="2:8" x14ac:dyDescent="0.25">
      <c r="B9" s="8" t="s">
        <v>55</v>
      </c>
      <c r="C9" s="4">
        <v>600</v>
      </c>
      <c r="D9" s="2">
        <v>1200</v>
      </c>
      <c r="E9" s="2">
        <v>1200</v>
      </c>
    </row>
    <row r="10" spans="2:8" x14ac:dyDescent="0.25">
      <c r="B10" s="10"/>
      <c r="C10" s="14"/>
      <c r="D10" s="15"/>
      <c r="E10" s="5"/>
    </row>
    <row r="11" spans="2:8" x14ac:dyDescent="0.25">
      <c r="B11" s="8" t="s">
        <v>53</v>
      </c>
      <c r="C11" s="13">
        <f>IF(C5*1000*C8/C9/0.0393701/$J$18*60*$J$19=0,"",C5*1000*C8/C9/0.0393701/$J$18*60*$J$19)</f>
        <v>177.79990398805188</v>
      </c>
      <c r="D11" s="13">
        <f t="shared" ref="D11:E11" si="0">IF(D5*1000*D8/D9/0.0393701/$J$18*60*$J$19=0,"",D5*1000*D8/D9/0.0393701/$J$18*60*$J$19)</f>
        <v>177.79990398805188</v>
      </c>
      <c r="E11" s="13">
        <f t="shared" si="0"/>
        <v>177.79990398805188</v>
      </c>
    </row>
    <row r="12" spans="2:8" x14ac:dyDescent="0.25">
      <c r="B12" s="9" t="s">
        <v>5</v>
      </c>
      <c r="C12" s="7">
        <f>IF(C5*1000*C6*C7*Config!$E$13/1024/1024/1024=0,"",C5*1000*C6*C7*Config!$E$13/1000/1000/1000)</f>
        <v>2.8672</v>
      </c>
      <c r="D12" s="7">
        <f>IF(D5*1000*D6*D7*Config!$E$13/1024/1024/1024=0,"",D5*1000*D6*D7*Config!$E$13/1000/1000/1000)</f>
        <v>5.7343999999999999</v>
      </c>
      <c r="E12" s="7">
        <f>IF(E5*1000*E6*E7*Config!$E$13/1024/1024/1024=0,"",E5*1000*E6*E7*Config!$E$13/1000/1000/1000)</f>
        <v>10.035200000000001</v>
      </c>
    </row>
    <row r="18" spans="8:11" x14ac:dyDescent="0.25">
      <c r="H18" s="21" t="s">
        <v>54</v>
      </c>
      <c r="I18" s="25" t="s">
        <v>42</v>
      </c>
      <c r="J18" s="23">
        <f>VLOOKUP(I18,Utility!B3:C6,2,FALSE)</f>
        <v>1000</v>
      </c>
    </row>
    <row r="19" spans="8:11" x14ac:dyDescent="0.25">
      <c r="H19" s="39" t="s">
        <v>17</v>
      </c>
      <c r="I19" s="40" t="s">
        <v>15</v>
      </c>
      <c r="J19" s="24">
        <f>IF(I19="hour",60,1)</f>
        <v>1</v>
      </c>
    </row>
    <row r="20" spans="8:11" x14ac:dyDescent="0.25">
      <c r="H20" s="41"/>
      <c r="I20" s="42"/>
      <c r="J20" s="36"/>
    </row>
    <row r="22" spans="8:11" x14ac:dyDescent="0.25">
      <c r="H22" s="30" t="str">
        <f>IF((Config!E13)&lt;&gt;1,CONCATENATE("WARNING: Calculating for ",Config!D13),"")</f>
        <v/>
      </c>
    </row>
    <row r="23" spans="8:11" x14ac:dyDescent="0.25">
      <c r="H23" s="29"/>
    </row>
    <row r="26" spans="8:11" x14ac:dyDescent="0.25">
      <c r="H26" s="19"/>
      <c r="K26" s="20" t="s">
        <v>12</v>
      </c>
    </row>
  </sheetData>
  <sheetProtection algorithmName="SHA-512" hashValue="3bK1ZgNuhsQIC90lELyO4FbqFzS3SlNf9AF6ruPHLp68XzYq0eiFKkC4oVORitaTHFwF3bFIM9HePu1pux2v9w==" saltValue="mg4C2UX/moWVcrI8nfngfw==" spinCount="100000" sheet="1" objects="1" scenarios="1" selectLockedCells="1"/>
  <dataValidations count="5">
    <dataValidation type="list" allowBlank="1" showInputMessage="1" showErrorMessage="1" sqref="I20" xr:uid="{0CCB435C-E34B-4B35-8FE2-4498E2507B5A}">
      <formula1>pagesize</formula1>
    </dataValidation>
    <dataValidation type="list" allowBlank="1" showInputMessage="1" showErrorMessage="1" sqref="I19" xr:uid="{93841F75-1221-4322-BFDB-7EDE83067F00}">
      <formula1>period</formula1>
    </dataValidation>
    <dataValidation type="list" allowBlank="1" showInputMessage="1" showErrorMessage="1" sqref="I18" xr:uid="{E22120E4-2FE7-4344-BFD3-4F1E26C1A19F}">
      <formula1>unit_all</formula1>
    </dataValidation>
    <dataValidation type="whole" operator="greaterThanOrEqual" allowBlank="1" showInputMessage="1" showErrorMessage="1" error="Data must be a positive whole number" sqref="C6:E8" xr:uid="{6CDF30B1-8029-469C-9204-81BFEA9AA855}">
      <formula1>1</formula1>
    </dataValidation>
    <dataValidation type="decimal" operator="greaterThanOrEqual" allowBlank="1" showInputMessage="1" showErrorMessage="1" error="Value must be a positive number" sqref="C5:E5 C9:E9" xr:uid="{52EFCD7C-085E-45E6-9BCE-BA5F1B246998}">
      <formula1>1</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D763D-43F4-4036-82ED-97BA8B82F627}">
  <sheetPr codeName="Sheet8"/>
  <dimension ref="C12:E13"/>
  <sheetViews>
    <sheetView workbookViewId="0">
      <selection activeCell="B23" sqref="B23"/>
    </sheetView>
  </sheetViews>
  <sheetFormatPr defaultRowHeight="15" x14ac:dyDescent="0.25"/>
  <cols>
    <col min="1" max="2" width="9.140625" style="22"/>
    <col min="3" max="3" width="13.42578125" style="22" customWidth="1"/>
    <col min="4" max="4" width="17.28515625" style="22" customWidth="1"/>
    <col min="5" max="16384" width="9.140625" style="22"/>
  </cols>
  <sheetData>
    <row r="12" spans="3:5" ht="24" customHeight="1" x14ac:dyDescent="0.25"/>
    <row r="13" spans="3:5" x14ac:dyDescent="0.25">
      <c r="C13" s="21" t="s">
        <v>32</v>
      </c>
      <c r="D13" s="45" t="s">
        <v>28</v>
      </c>
      <c r="E13" s="28">
        <f>VLOOKUP(D13,Utility!I3:J7,2,FALSE)</f>
        <v>1</v>
      </c>
    </row>
  </sheetData>
  <sheetProtection algorithmName="SHA-512" hashValue="W92EF+zJKLFSM4xINVRFDn3/SgqENasGIfGFzuA/O7mkdUTqWosdSG5dkQW2I8JJvkTACdWePys+qLimX3ENAA==" saltValue="CQ63SmzlcnLgHJBiib07Yw==" spinCount="100000" sheet="1" objects="1" scenarios="1" selectLockedCells="1"/>
  <dataValidations count="1">
    <dataValidation type="list" allowBlank="1" showInputMessage="1" showErrorMessage="1" sqref="D13" xr:uid="{FA9B6391-689D-447A-8285-DE66A6FD80A1}">
      <formula1>bitdepths</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8CA3E-602B-4286-9EAD-6A6C70EB8149}">
  <sheetPr codeName="Sheet3"/>
  <dimension ref="B2:J7"/>
  <sheetViews>
    <sheetView workbookViewId="0">
      <selection activeCell="F5" sqref="F5"/>
    </sheetView>
  </sheetViews>
  <sheetFormatPr defaultRowHeight="15" x14ac:dyDescent="0.25"/>
  <cols>
    <col min="9" max="9" width="18.42578125" customWidth="1"/>
  </cols>
  <sheetData>
    <row r="2" spans="2:10" x14ac:dyDescent="0.25">
      <c r="B2" t="s">
        <v>6</v>
      </c>
      <c r="E2" t="s">
        <v>13</v>
      </c>
      <c r="G2" t="s">
        <v>21</v>
      </c>
      <c r="I2" t="s">
        <v>26</v>
      </c>
      <c r="J2" t="s">
        <v>33</v>
      </c>
    </row>
    <row r="3" spans="2:10" x14ac:dyDescent="0.25">
      <c r="B3" t="s">
        <v>46</v>
      </c>
      <c r="C3">
        <f>25.4*12</f>
        <v>304.79999999999995</v>
      </c>
      <c r="D3" t="s">
        <v>8</v>
      </c>
      <c r="E3" t="s">
        <v>14</v>
      </c>
      <c r="F3">
        <v>1</v>
      </c>
      <c r="G3" t="s">
        <v>22</v>
      </c>
      <c r="H3">
        <v>16.033000000000001</v>
      </c>
      <c r="I3" t="s">
        <v>27</v>
      </c>
      <c r="J3">
        <v>2</v>
      </c>
    </row>
    <row r="4" spans="2:10" x14ac:dyDescent="0.25">
      <c r="B4" t="s">
        <v>8</v>
      </c>
      <c r="C4">
        <v>25.4</v>
      </c>
      <c r="D4" t="s">
        <v>7</v>
      </c>
      <c r="E4" t="s">
        <v>15</v>
      </c>
      <c r="F4">
        <v>60</v>
      </c>
      <c r="G4" t="s">
        <v>23</v>
      </c>
      <c r="H4">
        <v>16.577999999999999</v>
      </c>
      <c r="I4" t="s">
        <v>28</v>
      </c>
      <c r="J4">
        <v>1</v>
      </c>
    </row>
    <row r="5" spans="2:10" x14ac:dyDescent="0.25">
      <c r="B5" t="s">
        <v>42</v>
      </c>
      <c r="C5">
        <v>1000</v>
      </c>
      <c r="E5" t="s">
        <v>43</v>
      </c>
      <c r="F5">
        <v>3600</v>
      </c>
      <c r="I5" t="s">
        <v>29</v>
      </c>
      <c r="J5">
        <v>0.5</v>
      </c>
    </row>
    <row r="6" spans="2:10" x14ac:dyDescent="0.25">
      <c r="B6" t="s">
        <v>7</v>
      </c>
      <c r="C6">
        <v>1</v>
      </c>
      <c r="I6" t="s">
        <v>30</v>
      </c>
      <c r="J6">
        <v>0.25</v>
      </c>
    </row>
    <row r="7" spans="2:10" x14ac:dyDescent="0.25">
      <c r="I7" t="s">
        <v>31</v>
      </c>
      <c r="J7">
        <v>0.125</v>
      </c>
    </row>
  </sheetData>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Intro</vt:lpstr>
      <vt:lpstr>Pages per minute</vt:lpstr>
      <vt:lpstr>Web-fed</vt:lpstr>
      <vt:lpstr>Sheets</vt:lpstr>
      <vt:lpstr>Sq metres</vt:lpstr>
      <vt:lpstr>Head frequency</vt:lpstr>
      <vt:lpstr>Config</vt:lpstr>
      <vt:lpstr>Utility</vt:lpstr>
      <vt:lpstr>bitdepths</vt:lpstr>
      <vt:lpstr>bitmult</vt:lpstr>
      <vt:lpstr>pagesize</vt:lpstr>
      <vt:lpstr>period</vt:lpstr>
      <vt:lpstr>time_s</vt:lpstr>
      <vt:lpstr>unit</vt:lpstr>
      <vt:lpstr>unit_all</vt:lpstr>
      <vt:lpstr>unit_m</vt:lpstr>
      <vt:lpstr>units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Bailey</dc:creator>
  <cp:lastModifiedBy>Paula Halpin</cp:lastModifiedBy>
  <dcterms:created xsi:type="dcterms:W3CDTF">2019-06-21T09:12:05Z</dcterms:created>
  <dcterms:modified xsi:type="dcterms:W3CDTF">2019-07-23T15:46:28Z</dcterms:modified>
</cp:coreProperties>
</file>